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pivotTables/pivotTable4.xml" ContentType="application/vnd.openxmlformats-officedocument.spreadsheetml.pivotTable+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trillopaloma45w\ownCloud\ESSPA\Actividades\Taller_practico_formacion_observadores\"/>
    </mc:Choice>
  </mc:AlternateContent>
  <xr:revisionPtr revIDLastSave="0" documentId="13_ncr:1_{8174CA12-0137-4272-A1A1-C15304DFFD0B}" xr6:coauthVersionLast="36" xr6:coauthVersionMax="36" xr10:uidLastSave="{00000000-0000-0000-0000-000000000000}"/>
  <bookViews>
    <workbookView xWindow="0" yWindow="0" windowWidth="28800" windowHeight="11325" tabRatio="671" firstSheet="1" activeTab="1" xr2:uid="{00000000-000D-0000-FFFF-FFFF00000000}"/>
  </bookViews>
  <sheets>
    <sheet name="Valores" sheetId="6" state="hidden" r:id="rId1"/>
    <sheet name="Base de Datos" sheetId="1" r:id="rId2"/>
    <sheet name="OPORTUNIDAD" sheetId="12" r:id="rId3"/>
    <sheet name="RESULTADOS POR MOMENTOS" sheetId="9" r:id="rId4"/>
    <sheet name="Actualizar Unidad" sheetId="4" r:id="rId5"/>
    <sheet name="Más información" sheetId="7" r:id="rId6"/>
    <sheet name="Manual" sheetId="3" r:id="rId7"/>
    <sheet name="INDICADORES MINISTERIO" sheetId="10" state="hidden" r:id="rId8"/>
    <sheet name="Desplegables" sheetId="2" state="hidden" r:id="rId9"/>
  </sheets>
  <definedNames>
    <definedName name="Categoria" localSheetId="4">#REF!</definedName>
    <definedName name="Categoria" localSheetId="2">Tabla5[Categoría Profesional]</definedName>
    <definedName name="Categoria" localSheetId="3">Tabla5[Categoría Profesional]</definedName>
    <definedName name="Categoria" localSheetId="0">Tabla5[Categoría Profesional]</definedName>
    <definedName name="Categoria">Tabla5[Categoría Profesional]</definedName>
    <definedName name="Momento" localSheetId="4">#REF!</definedName>
    <definedName name="Momento" localSheetId="2">Tabla3[Momento]</definedName>
    <definedName name="Momento" localSheetId="3">Tabla3[Momento]</definedName>
    <definedName name="Momento" localSheetId="0">Tabla3[Momento]</definedName>
    <definedName name="Momento">Tabla3[Momento]</definedName>
    <definedName name="Producto" localSheetId="4">#REF!</definedName>
    <definedName name="Producto" localSheetId="2">Tabla6[Producto]</definedName>
    <definedName name="Producto" localSheetId="3">Tabla6[Producto]</definedName>
    <definedName name="Producto" localSheetId="0">Tabla6[Producto]</definedName>
    <definedName name="Producto">Tabla6[Producto]</definedName>
    <definedName name="SI_NO" localSheetId="4">#REF!</definedName>
    <definedName name="SI_NO" localSheetId="2">Tabla2[Etiqueta]</definedName>
    <definedName name="SI_NO" localSheetId="3">Tabla2[Etiqueta]</definedName>
    <definedName name="SI_NO" localSheetId="0">Tabla2[Etiqueta]</definedName>
    <definedName name="SI_NO">Tabla2[Etiqueta]</definedName>
    <definedName name="_xlnm.Print_Titles" localSheetId="1">'Base de Datos'!$1:$8</definedName>
    <definedName name="Unidad" localSheetId="2">Unidad10[Unidad]</definedName>
    <definedName name="Unidad" localSheetId="3">Unidad10[Unidad]</definedName>
    <definedName name="Unidad" localSheetId="0">Unidad10[Unidad]</definedName>
    <definedName name="Unidad">Unidad10[Unidad]</definedName>
  </definedNames>
  <calcPr calcId="191029"/>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2" l="1"/>
  <c r="H5" i="12"/>
  <c r="G5" i="12"/>
  <c r="F5" i="12"/>
  <c r="E5" i="12"/>
  <c r="D5" i="12"/>
  <c r="C5" i="12"/>
  <c r="B5" i="12"/>
  <c r="B4" i="12"/>
  <c r="B6" i="12" l="1"/>
  <c r="F4" i="12" s="1"/>
  <c r="F6" i="12" s="1"/>
  <c r="G8" i="9"/>
  <c r="F8" i="9"/>
  <c r="G4" i="12" l="1"/>
  <c r="G6" i="12" s="1"/>
  <c r="I4" i="12"/>
  <c r="I6" i="12" s="1"/>
  <c r="C4" i="12"/>
  <c r="C6" i="12" s="1"/>
  <c r="E4" i="12"/>
  <c r="E6" i="12" s="1"/>
  <c r="H4" i="12"/>
  <c r="H6" i="12" s="1"/>
  <c r="D4" i="12"/>
  <c r="D6" i="12" s="1"/>
  <c r="G13" i="9"/>
  <c r="F13" i="9"/>
  <c r="G9" i="9" l="1"/>
  <c r="G10" i="9"/>
  <c r="G11" i="9"/>
  <c r="G12" i="9"/>
  <c r="F9" i="9"/>
  <c r="F10" i="9"/>
  <c r="F11" i="9"/>
  <c r="F12" i="9"/>
  <c r="E10" i="6" l="1"/>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9" i="6"/>
  <c r="B20" i="10" l="1"/>
  <c r="A206" i="6"/>
  <c r="B206" i="6"/>
  <c r="C206" i="6"/>
  <c r="D206" i="6"/>
  <c r="F206" i="6"/>
  <c r="G206" i="6"/>
  <c r="H206" i="6"/>
  <c r="I206" i="6"/>
  <c r="J206" i="6"/>
  <c r="K206" i="6"/>
  <c r="A207" i="6"/>
  <c r="B207" i="6"/>
  <c r="C207" i="6"/>
  <c r="D207" i="6"/>
  <c r="F207" i="6"/>
  <c r="G207" i="6"/>
  <c r="H207" i="6"/>
  <c r="I207" i="6"/>
  <c r="J207" i="6"/>
  <c r="K207" i="6"/>
  <c r="A208" i="6"/>
  <c r="B208" i="6"/>
  <c r="C208" i="6"/>
  <c r="D208" i="6"/>
  <c r="F208" i="6"/>
  <c r="G208" i="6"/>
  <c r="H208" i="6"/>
  <c r="I208" i="6"/>
  <c r="J208" i="6"/>
  <c r="K208" i="6"/>
  <c r="A209" i="6"/>
  <c r="B209" i="6"/>
  <c r="C209" i="6"/>
  <c r="D209" i="6"/>
  <c r="F209" i="6"/>
  <c r="G209" i="6"/>
  <c r="H209" i="6"/>
  <c r="I209" i="6"/>
  <c r="J209" i="6"/>
  <c r="K209" i="6"/>
  <c r="A210" i="6"/>
  <c r="B210" i="6"/>
  <c r="C210" i="6"/>
  <c r="D210" i="6"/>
  <c r="F210" i="6"/>
  <c r="G210" i="6"/>
  <c r="H210" i="6"/>
  <c r="I210" i="6"/>
  <c r="J210" i="6"/>
  <c r="K210" i="6"/>
  <c r="A201" i="6"/>
  <c r="B201" i="6"/>
  <c r="C201" i="6"/>
  <c r="D201" i="6"/>
  <c r="F201" i="6"/>
  <c r="G201" i="6"/>
  <c r="H201" i="6"/>
  <c r="I201" i="6"/>
  <c r="J201" i="6"/>
  <c r="K201" i="6"/>
  <c r="A202" i="6"/>
  <c r="B202" i="6"/>
  <c r="C202" i="6"/>
  <c r="D202" i="6"/>
  <c r="F202" i="6"/>
  <c r="G202" i="6"/>
  <c r="H202" i="6"/>
  <c r="I202" i="6"/>
  <c r="J202" i="6"/>
  <c r="K202" i="6"/>
  <c r="A203" i="6"/>
  <c r="B203" i="6"/>
  <c r="C203" i="6"/>
  <c r="D203" i="6"/>
  <c r="F203" i="6"/>
  <c r="G203" i="6"/>
  <c r="H203" i="6"/>
  <c r="I203" i="6"/>
  <c r="J203" i="6"/>
  <c r="K203" i="6"/>
  <c r="A204" i="6"/>
  <c r="B204" i="6"/>
  <c r="C204" i="6"/>
  <c r="D204" i="6"/>
  <c r="F204" i="6"/>
  <c r="G204" i="6"/>
  <c r="H204" i="6"/>
  <c r="I204" i="6"/>
  <c r="J204" i="6"/>
  <c r="K204" i="6"/>
  <c r="A205" i="6"/>
  <c r="B205" i="6"/>
  <c r="C205" i="6"/>
  <c r="D205" i="6"/>
  <c r="F205" i="6"/>
  <c r="G205" i="6"/>
  <c r="H205" i="6"/>
  <c r="I205" i="6"/>
  <c r="J205" i="6"/>
  <c r="K205"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A27" i="6"/>
  <c r="C27" i="6"/>
  <c r="D27" i="6"/>
  <c r="F27" i="6"/>
  <c r="G27" i="6"/>
  <c r="H27" i="6"/>
  <c r="I27" i="6"/>
  <c r="J27" i="6"/>
  <c r="K27" i="6"/>
  <c r="A28" i="6"/>
  <c r="C28" i="6"/>
  <c r="D28" i="6"/>
  <c r="F28" i="6"/>
  <c r="G28" i="6"/>
  <c r="H28" i="6"/>
  <c r="I28" i="6"/>
  <c r="J28" i="6"/>
  <c r="K28" i="6"/>
  <c r="A29" i="6"/>
  <c r="C29" i="6"/>
  <c r="D29" i="6"/>
  <c r="F29" i="6"/>
  <c r="G29" i="6"/>
  <c r="H29" i="6"/>
  <c r="I29" i="6"/>
  <c r="J29" i="6"/>
  <c r="K29" i="6"/>
  <c r="A30" i="6"/>
  <c r="C30" i="6"/>
  <c r="D30" i="6"/>
  <c r="F30" i="6"/>
  <c r="G30" i="6"/>
  <c r="H30" i="6"/>
  <c r="I30" i="6"/>
  <c r="J30" i="6"/>
  <c r="K30" i="6"/>
  <c r="A31" i="6"/>
  <c r="C31" i="6"/>
  <c r="D31" i="6"/>
  <c r="F31" i="6"/>
  <c r="G31" i="6"/>
  <c r="H31" i="6"/>
  <c r="I31" i="6"/>
  <c r="J31" i="6"/>
  <c r="K31" i="6"/>
  <c r="A32" i="6"/>
  <c r="C32" i="6"/>
  <c r="D32" i="6"/>
  <c r="F32" i="6"/>
  <c r="G32" i="6"/>
  <c r="H32" i="6"/>
  <c r="I32" i="6"/>
  <c r="J32" i="6"/>
  <c r="K32" i="6"/>
  <c r="A33" i="6"/>
  <c r="C33" i="6"/>
  <c r="D33" i="6"/>
  <c r="F33" i="6"/>
  <c r="G33" i="6"/>
  <c r="H33" i="6"/>
  <c r="I33" i="6"/>
  <c r="J33" i="6"/>
  <c r="K33" i="6"/>
  <c r="A34" i="6"/>
  <c r="C34" i="6"/>
  <c r="D34" i="6"/>
  <c r="F34" i="6"/>
  <c r="G34" i="6"/>
  <c r="H34" i="6"/>
  <c r="I34" i="6"/>
  <c r="J34" i="6"/>
  <c r="K34" i="6"/>
  <c r="A35" i="6"/>
  <c r="C35" i="6"/>
  <c r="D35" i="6"/>
  <c r="F35" i="6"/>
  <c r="G35" i="6"/>
  <c r="H35" i="6"/>
  <c r="I35" i="6"/>
  <c r="J35" i="6"/>
  <c r="K35" i="6"/>
  <c r="A36" i="6"/>
  <c r="C36" i="6"/>
  <c r="D36" i="6"/>
  <c r="F36" i="6"/>
  <c r="G36" i="6"/>
  <c r="H36" i="6"/>
  <c r="I36" i="6"/>
  <c r="J36" i="6"/>
  <c r="K36" i="6"/>
  <c r="A37" i="6"/>
  <c r="C37" i="6"/>
  <c r="D37" i="6"/>
  <c r="F37" i="6"/>
  <c r="G37" i="6"/>
  <c r="H37" i="6"/>
  <c r="I37" i="6"/>
  <c r="J37" i="6"/>
  <c r="K37" i="6"/>
  <c r="A38" i="6"/>
  <c r="C38" i="6"/>
  <c r="D38" i="6"/>
  <c r="F38" i="6"/>
  <c r="G38" i="6"/>
  <c r="H38" i="6"/>
  <c r="I38" i="6"/>
  <c r="J38" i="6"/>
  <c r="K38" i="6"/>
  <c r="A39" i="6"/>
  <c r="C39" i="6"/>
  <c r="D39" i="6"/>
  <c r="F39" i="6"/>
  <c r="G39" i="6"/>
  <c r="H39" i="6"/>
  <c r="I39" i="6"/>
  <c r="J39" i="6"/>
  <c r="K39" i="6"/>
  <c r="A40" i="6"/>
  <c r="C40" i="6"/>
  <c r="D40" i="6"/>
  <c r="F40" i="6"/>
  <c r="G40" i="6"/>
  <c r="H40" i="6"/>
  <c r="I40" i="6"/>
  <c r="J40" i="6"/>
  <c r="K40" i="6"/>
  <c r="A41" i="6"/>
  <c r="C41" i="6"/>
  <c r="D41" i="6"/>
  <c r="F41" i="6"/>
  <c r="G41" i="6"/>
  <c r="H41" i="6"/>
  <c r="I41" i="6"/>
  <c r="J41" i="6"/>
  <c r="K41" i="6"/>
  <c r="A42" i="6"/>
  <c r="C42" i="6"/>
  <c r="D42" i="6"/>
  <c r="F42" i="6"/>
  <c r="G42" i="6"/>
  <c r="H42" i="6"/>
  <c r="I42" i="6"/>
  <c r="J42" i="6"/>
  <c r="K42" i="6"/>
  <c r="A43" i="6"/>
  <c r="C43" i="6"/>
  <c r="D43" i="6"/>
  <c r="F43" i="6"/>
  <c r="G43" i="6"/>
  <c r="H43" i="6"/>
  <c r="I43" i="6"/>
  <c r="J43" i="6"/>
  <c r="K43" i="6"/>
  <c r="A44" i="6"/>
  <c r="C44" i="6"/>
  <c r="D44" i="6"/>
  <c r="F44" i="6"/>
  <c r="G44" i="6"/>
  <c r="H44" i="6"/>
  <c r="I44" i="6"/>
  <c r="J44" i="6"/>
  <c r="K44" i="6"/>
  <c r="A45" i="6"/>
  <c r="C45" i="6"/>
  <c r="D45" i="6"/>
  <c r="F45" i="6"/>
  <c r="G45" i="6"/>
  <c r="H45" i="6"/>
  <c r="I45" i="6"/>
  <c r="J45" i="6"/>
  <c r="K45" i="6"/>
  <c r="A46" i="6"/>
  <c r="C46" i="6"/>
  <c r="D46" i="6"/>
  <c r="F46" i="6"/>
  <c r="G46" i="6"/>
  <c r="H46" i="6"/>
  <c r="I46" i="6"/>
  <c r="J46" i="6"/>
  <c r="K46" i="6"/>
  <c r="A47" i="6"/>
  <c r="C47" i="6"/>
  <c r="D47" i="6"/>
  <c r="F47" i="6"/>
  <c r="G47" i="6"/>
  <c r="H47" i="6"/>
  <c r="I47" i="6"/>
  <c r="J47" i="6"/>
  <c r="K47" i="6"/>
  <c r="A48" i="6"/>
  <c r="C48" i="6"/>
  <c r="D48" i="6"/>
  <c r="F48" i="6"/>
  <c r="G48" i="6"/>
  <c r="H48" i="6"/>
  <c r="I48" i="6"/>
  <c r="J48" i="6"/>
  <c r="K48" i="6"/>
  <c r="A49" i="6"/>
  <c r="C49" i="6"/>
  <c r="D49" i="6"/>
  <c r="F49" i="6"/>
  <c r="G49" i="6"/>
  <c r="H49" i="6"/>
  <c r="I49" i="6"/>
  <c r="J49" i="6"/>
  <c r="K49" i="6"/>
  <c r="A50" i="6"/>
  <c r="C50" i="6"/>
  <c r="D50" i="6"/>
  <c r="F50" i="6"/>
  <c r="G50" i="6"/>
  <c r="H50" i="6"/>
  <c r="I50" i="6"/>
  <c r="J50" i="6"/>
  <c r="K50" i="6"/>
  <c r="A51" i="6"/>
  <c r="C51" i="6"/>
  <c r="D51" i="6"/>
  <c r="F51" i="6"/>
  <c r="G51" i="6"/>
  <c r="H51" i="6"/>
  <c r="I51" i="6"/>
  <c r="J51" i="6"/>
  <c r="K51" i="6"/>
  <c r="A52" i="6"/>
  <c r="C52" i="6"/>
  <c r="D52" i="6"/>
  <c r="F52" i="6"/>
  <c r="G52" i="6"/>
  <c r="H52" i="6"/>
  <c r="I52" i="6"/>
  <c r="J52" i="6"/>
  <c r="K52" i="6"/>
  <c r="A53" i="6"/>
  <c r="C53" i="6"/>
  <c r="D53" i="6"/>
  <c r="F53" i="6"/>
  <c r="G53" i="6"/>
  <c r="H53" i="6"/>
  <c r="I53" i="6"/>
  <c r="J53" i="6"/>
  <c r="K53" i="6"/>
  <c r="A54" i="6"/>
  <c r="C54" i="6"/>
  <c r="D54" i="6"/>
  <c r="F54" i="6"/>
  <c r="G54" i="6"/>
  <c r="H54" i="6"/>
  <c r="I54" i="6"/>
  <c r="J54" i="6"/>
  <c r="K54" i="6"/>
  <c r="A55" i="6"/>
  <c r="C55" i="6"/>
  <c r="D55" i="6"/>
  <c r="F55" i="6"/>
  <c r="G55" i="6"/>
  <c r="H55" i="6"/>
  <c r="I55" i="6"/>
  <c r="J55" i="6"/>
  <c r="K55" i="6"/>
  <c r="A56" i="6"/>
  <c r="C56" i="6"/>
  <c r="D56" i="6"/>
  <c r="F56" i="6"/>
  <c r="G56" i="6"/>
  <c r="H56" i="6"/>
  <c r="I56" i="6"/>
  <c r="J56" i="6"/>
  <c r="K56" i="6"/>
  <c r="A57" i="6"/>
  <c r="C57" i="6"/>
  <c r="D57" i="6"/>
  <c r="F57" i="6"/>
  <c r="G57" i="6"/>
  <c r="H57" i="6"/>
  <c r="I57" i="6"/>
  <c r="J57" i="6"/>
  <c r="K57" i="6"/>
  <c r="A58" i="6"/>
  <c r="C58" i="6"/>
  <c r="D58" i="6"/>
  <c r="F58" i="6"/>
  <c r="G58" i="6"/>
  <c r="H58" i="6"/>
  <c r="I58" i="6"/>
  <c r="J58" i="6"/>
  <c r="K58" i="6"/>
  <c r="A59" i="6"/>
  <c r="C59" i="6"/>
  <c r="D59" i="6"/>
  <c r="F59" i="6"/>
  <c r="G59" i="6"/>
  <c r="H59" i="6"/>
  <c r="I59" i="6"/>
  <c r="J59" i="6"/>
  <c r="K59" i="6"/>
  <c r="A60" i="6"/>
  <c r="C60" i="6"/>
  <c r="D60" i="6"/>
  <c r="F60" i="6"/>
  <c r="G60" i="6"/>
  <c r="H60" i="6"/>
  <c r="I60" i="6"/>
  <c r="J60" i="6"/>
  <c r="K60" i="6"/>
  <c r="A61" i="6"/>
  <c r="C61" i="6"/>
  <c r="D61" i="6"/>
  <c r="F61" i="6"/>
  <c r="G61" i="6"/>
  <c r="H61" i="6"/>
  <c r="I61" i="6"/>
  <c r="J61" i="6"/>
  <c r="K61" i="6"/>
  <c r="A62" i="6"/>
  <c r="C62" i="6"/>
  <c r="D62" i="6"/>
  <c r="F62" i="6"/>
  <c r="G62" i="6"/>
  <c r="H62" i="6"/>
  <c r="I62" i="6"/>
  <c r="J62" i="6"/>
  <c r="K62" i="6"/>
  <c r="A63" i="6"/>
  <c r="C63" i="6"/>
  <c r="D63" i="6"/>
  <c r="F63" i="6"/>
  <c r="G63" i="6"/>
  <c r="H63" i="6"/>
  <c r="I63" i="6"/>
  <c r="J63" i="6"/>
  <c r="K63" i="6"/>
  <c r="A64" i="6"/>
  <c r="C64" i="6"/>
  <c r="D64" i="6"/>
  <c r="F64" i="6"/>
  <c r="G64" i="6"/>
  <c r="H64" i="6"/>
  <c r="I64" i="6"/>
  <c r="J64" i="6"/>
  <c r="K64" i="6"/>
  <c r="A65" i="6"/>
  <c r="C65" i="6"/>
  <c r="D65" i="6"/>
  <c r="F65" i="6"/>
  <c r="G65" i="6"/>
  <c r="H65" i="6"/>
  <c r="I65" i="6"/>
  <c r="J65" i="6"/>
  <c r="K65" i="6"/>
  <c r="A66" i="6"/>
  <c r="C66" i="6"/>
  <c r="D66" i="6"/>
  <c r="F66" i="6"/>
  <c r="G66" i="6"/>
  <c r="H66" i="6"/>
  <c r="I66" i="6"/>
  <c r="J66" i="6"/>
  <c r="K66" i="6"/>
  <c r="A67" i="6"/>
  <c r="C67" i="6"/>
  <c r="D67" i="6"/>
  <c r="F67" i="6"/>
  <c r="G67" i="6"/>
  <c r="H67" i="6"/>
  <c r="I67" i="6"/>
  <c r="J67" i="6"/>
  <c r="K67" i="6"/>
  <c r="A68" i="6"/>
  <c r="C68" i="6"/>
  <c r="D68" i="6"/>
  <c r="F68" i="6"/>
  <c r="G68" i="6"/>
  <c r="H68" i="6"/>
  <c r="I68" i="6"/>
  <c r="J68" i="6"/>
  <c r="K68" i="6"/>
  <c r="A69" i="6"/>
  <c r="C69" i="6"/>
  <c r="D69" i="6"/>
  <c r="F69" i="6"/>
  <c r="G69" i="6"/>
  <c r="H69" i="6"/>
  <c r="I69" i="6"/>
  <c r="J69" i="6"/>
  <c r="K69" i="6"/>
  <c r="A70" i="6"/>
  <c r="C70" i="6"/>
  <c r="D70" i="6"/>
  <c r="F70" i="6"/>
  <c r="G70" i="6"/>
  <c r="H70" i="6"/>
  <c r="I70" i="6"/>
  <c r="J70" i="6"/>
  <c r="K70" i="6"/>
  <c r="A71" i="6"/>
  <c r="C71" i="6"/>
  <c r="D71" i="6"/>
  <c r="F71" i="6"/>
  <c r="G71" i="6"/>
  <c r="H71" i="6"/>
  <c r="I71" i="6"/>
  <c r="J71" i="6"/>
  <c r="K71" i="6"/>
  <c r="A72" i="6"/>
  <c r="C72" i="6"/>
  <c r="D72" i="6"/>
  <c r="F72" i="6"/>
  <c r="G72" i="6"/>
  <c r="H72" i="6"/>
  <c r="I72" i="6"/>
  <c r="J72" i="6"/>
  <c r="K72" i="6"/>
  <c r="A73" i="6"/>
  <c r="C73" i="6"/>
  <c r="D73" i="6"/>
  <c r="F73" i="6"/>
  <c r="G73" i="6"/>
  <c r="H73" i="6"/>
  <c r="I73" i="6"/>
  <c r="J73" i="6"/>
  <c r="K73" i="6"/>
  <c r="A74" i="6"/>
  <c r="C74" i="6"/>
  <c r="D74" i="6"/>
  <c r="F74" i="6"/>
  <c r="G74" i="6"/>
  <c r="H74" i="6"/>
  <c r="I74" i="6"/>
  <c r="J74" i="6"/>
  <c r="K74" i="6"/>
  <c r="A75" i="6"/>
  <c r="C75" i="6"/>
  <c r="D75" i="6"/>
  <c r="F75" i="6"/>
  <c r="G75" i="6"/>
  <c r="H75" i="6"/>
  <c r="I75" i="6"/>
  <c r="J75" i="6"/>
  <c r="K75" i="6"/>
  <c r="A76" i="6"/>
  <c r="C76" i="6"/>
  <c r="D76" i="6"/>
  <c r="F76" i="6"/>
  <c r="G76" i="6"/>
  <c r="H76" i="6"/>
  <c r="I76" i="6"/>
  <c r="J76" i="6"/>
  <c r="K76" i="6"/>
  <c r="A77" i="6"/>
  <c r="C77" i="6"/>
  <c r="D77" i="6"/>
  <c r="F77" i="6"/>
  <c r="G77" i="6"/>
  <c r="H77" i="6"/>
  <c r="I77" i="6"/>
  <c r="J77" i="6"/>
  <c r="K77" i="6"/>
  <c r="A78" i="6"/>
  <c r="C78" i="6"/>
  <c r="D78" i="6"/>
  <c r="F78" i="6"/>
  <c r="G78" i="6"/>
  <c r="H78" i="6"/>
  <c r="I78" i="6"/>
  <c r="J78" i="6"/>
  <c r="K78" i="6"/>
  <c r="A79" i="6"/>
  <c r="C79" i="6"/>
  <c r="D79" i="6"/>
  <c r="F79" i="6"/>
  <c r="G79" i="6"/>
  <c r="H79" i="6"/>
  <c r="I79" i="6"/>
  <c r="J79" i="6"/>
  <c r="K79" i="6"/>
  <c r="A80" i="6"/>
  <c r="C80" i="6"/>
  <c r="D80" i="6"/>
  <c r="F80" i="6"/>
  <c r="G80" i="6"/>
  <c r="H80" i="6"/>
  <c r="I80" i="6"/>
  <c r="J80" i="6"/>
  <c r="K80" i="6"/>
  <c r="A81" i="6"/>
  <c r="C81" i="6"/>
  <c r="D81" i="6"/>
  <c r="F81" i="6"/>
  <c r="G81" i="6"/>
  <c r="H81" i="6"/>
  <c r="I81" i="6"/>
  <c r="J81" i="6"/>
  <c r="K81" i="6"/>
  <c r="A82" i="6"/>
  <c r="C82" i="6"/>
  <c r="D82" i="6"/>
  <c r="F82" i="6"/>
  <c r="G82" i="6"/>
  <c r="H82" i="6"/>
  <c r="I82" i="6"/>
  <c r="J82" i="6"/>
  <c r="K82" i="6"/>
  <c r="A83" i="6"/>
  <c r="C83" i="6"/>
  <c r="D83" i="6"/>
  <c r="F83" i="6"/>
  <c r="G83" i="6"/>
  <c r="H83" i="6"/>
  <c r="I83" i="6"/>
  <c r="J83" i="6"/>
  <c r="K83" i="6"/>
  <c r="A84" i="6"/>
  <c r="C84" i="6"/>
  <c r="D84" i="6"/>
  <c r="F84" i="6"/>
  <c r="G84" i="6"/>
  <c r="H84" i="6"/>
  <c r="I84" i="6"/>
  <c r="J84" i="6"/>
  <c r="K84" i="6"/>
  <c r="A85" i="6"/>
  <c r="C85" i="6"/>
  <c r="D85" i="6"/>
  <c r="F85" i="6"/>
  <c r="G85" i="6"/>
  <c r="H85" i="6"/>
  <c r="I85" i="6"/>
  <c r="J85" i="6"/>
  <c r="K85" i="6"/>
  <c r="A86" i="6"/>
  <c r="C86" i="6"/>
  <c r="D86" i="6"/>
  <c r="F86" i="6"/>
  <c r="G86" i="6"/>
  <c r="H86" i="6"/>
  <c r="I86" i="6"/>
  <c r="J86" i="6"/>
  <c r="K86" i="6"/>
  <c r="A87" i="6"/>
  <c r="C87" i="6"/>
  <c r="D87" i="6"/>
  <c r="F87" i="6"/>
  <c r="G87" i="6"/>
  <c r="H87" i="6"/>
  <c r="I87" i="6"/>
  <c r="J87" i="6"/>
  <c r="K87" i="6"/>
  <c r="A88" i="6"/>
  <c r="C88" i="6"/>
  <c r="D88" i="6"/>
  <c r="F88" i="6"/>
  <c r="G88" i="6"/>
  <c r="H88" i="6"/>
  <c r="I88" i="6"/>
  <c r="J88" i="6"/>
  <c r="K88" i="6"/>
  <c r="A89" i="6"/>
  <c r="C89" i="6"/>
  <c r="D89" i="6"/>
  <c r="F89" i="6"/>
  <c r="G89" i="6"/>
  <c r="H89" i="6"/>
  <c r="I89" i="6"/>
  <c r="J89" i="6"/>
  <c r="K89" i="6"/>
  <c r="A90" i="6"/>
  <c r="C90" i="6"/>
  <c r="D90" i="6"/>
  <c r="F90" i="6"/>
  <c r="G90" i="6"/>
  <c r="H90" i="6"/>
  <c r="I90" i="6"/>
  <c r="J90" i="6"/>
  <c r="K90" i="6"/>
  <c r="A91" i="6"/>
  <c r="C91" i="6"/>
  <c r="D91" i="6"/>
  <c r="F91" i="6"/>
  <c r="G91" i="6"/>
  <c r="H91" i="6"/>
  <c r="I91" i="6"/>
  <c r="J91" i="6"/>
  <c r="K91" i="6"/>
  <c r="A92" i="6"/>
  <c r="C92" i="6"/>
  <c r="D92" i="6"/>
  <c r="F92" i="6"/>
  <c r="G92" i="6"/>
  <c r="H92" i="6"/>
  <c r="I92" i="6"/>
  <c r="J92" i="6"/>
  <c r="K92" i="6"/>
  <c r="A93" i="6"/>
  <c r="C93" i="6"/>
  <c r="D93" i="6"/>
  <c r="F93" i="6"/>
  <c r="G93" i="6"/>
  <c r="H93" i="6"/>
  <c r="I93" i="6"/>
  <c r="J93" i="6"/>
  <c r="K93" i="6"/>
  <c r="A94" i="6"/>
  <c r="C94" i="6"/>
  <c r="D94" i="6"/>
  <c r="F94" i="6"/>
  <c r="G94" i="6"/>
  <c r="H94" i="6"/>
  <c r="I94" i="6"/>
  <c r="J94" i="6"/>
  <c r="K94" i="6"/>
  <c r="A95" i="6"/>
  <c r="C95" i="6"/>
  <c r="D95" i="6"/>
  <c r="F95" i="6"/>
  <c r="G95" i="6"/>
  <c r="H95" i="6"/>
  <c r="I95" i="6"/>
  <c r="J95" i="6"/>
  <c r="K95" i="6"/>
  <c r="A96" i="6"/>
  <c r="C96" i="6"/>
  <c r="D96" i="6"/>
  <c r="F96" i="6"/>
  <c r="G96" i="6"/>
  <c r="H96" i="6"/>
  <c r="I96" i="6"/>
  <c r="J96" i="6"/>
  <c r="K96" i="6"/>
  <c r="A97" i="6"/>
  <c r="C97" i="6"/>
  <c r="D97" i="6"/>
  <c r="F97" i="6"/>
  <c r="G97" i="6"/>
  <c r="H97" i="6"/>
  <c r="I97" i="6"/>
  <c r="J97" i="6"/>
  <c r="K97" i="6"/>
  <c r="A98" i="6"/>
  <c r="C98" i="6"/>
  <c r="D98" i="6"/>
  <c r="F98" i="6"/>
  <c r="G98" i="6"/>
  <c r="H98" i="6"/>
  <c r="I98" i="6"/>
  <c r="J98" i="6"/>
  <c r="K98" i="6"/>
  <c r="A99" i="6"/>
  <c r="C99" i="6"/>
  <c r="D99" i="6"/>
  <c r="F99" i="6"/>
  <c r="G99" i="6"/>
  <c r="H99" i="6"/>
  <c r="I99" i="6"/>
  <c r="J99" i="6"/>
  <c r="K99" i="6"/>
  <c r="A100" i="6"/>
  <c r="C100" i="6"/>
  <c r="D100" i="6"/>
  <c r="F100" i="6"/>
  <c r="G100" i="6"/>
  <c r="H100" i="6"/>
  <c r="I100" i="6"/>
  <c r="J100" i="6"/>
  <c r="K100" i="6"/>
  <c r="A101" i="6"/>
  <c r="C101" i="6"/>
  <c r="D101" i="6"/>
  <c r="F101" i="6"/>
  <c r="G101" i="6"/>
  <c r="H101" i="6"/>
  <c r="I101" i="6"/>
  <c r="J101" i="6"/>
  <c r="K101" i="6"/>
  <c r="A102" i="6"/>
  <c r="C102" i="6"/>
  <c r="D102" i="6"/>
  <c r="F102" i="6"/>
  <c r="G102" i="6"/>
  <c r="H102" i="6"/>
  <c r="I102" i="6"/>
  <c r="J102" i="6"/>
  <c r="K102" i="6"/>
  <c r="A103" i="6"/>
  <c r="C103" i="6"/>
  <c r="D103" i="6"/>
  <c r="F103" i="6"/>
  <c r="G103" i="6"/>
  <c r="H103" i="6"/>
  <c r="I103" i="6"/>
  <c r="J103" i="6"/>
  <c r="K103" i="6"/>
  <c r="A104" i="6"/>
  <c r="C104" i="6"/>
  <c r="D104" i="6"/>
  <c r="F104" i="6"/>
  <c r="G104" i="6"/>
  <c r="H104" i="6"/>
  <c r="I104" i="6"/>
  <c r="J104" i="6"/>
  <c r="K104" i="6"/>
  <c r="A105" i="6"/>
  <c r="C105" i="6"/>
  <c r="D105" i="6"/>
  <c r="F105" i="6"/>
  <c r="G105" i="6"/>
  <c r="H105" i="6"/>
  <c r="I105" i="6"/>
  <c r="J105" i="6"/>
  <c r="K105" i="6"/>
  <c r="A106" i="6"/>
  <c r="C106" i="6"/>
  <c r="D106" i="6"/>
  <c r="F106" i="6"/>
  <c r="G106" i="6"/>
  <c r="H106" i="6"/>
  <c r="I106" i="6"/>
  <c r="J106" i="6"/>
  <c r="K106" i="6"/>
  <c r="A107" i="6"/>
  <c r="C107" i="6"/>
  <c r="D107" i="6"/>
  <c r="F107" i="6"/>
  <c r="G107" i="6"/>
  <c r="H107" i="6"/>
  <c r="I107" i="6"/>
  <c r="J107" i="6"/>
  <c r="K107" i="6"/>
  <c r="A108" i="6"/>
  <c r="C108" i="6"/>
  <c r="D108" i="6"/>
  <c r="F108" i="6"/>
  <c r="G108" i="6"/>
  <c r="H108" i="6"/>
  <c r="I108" i="6"/>
  <c r="J108" i="6"/>
  <c r="K108" i="6"/>
  <c r="A109" i="6"/>
  <c r="C109" i="6"/>
  <c r="D109" i="6"/>
  <c r="F109" i="6"/>
  <c r="G109" i="6"/>
  <c r="H109" i="6"/>
  <c r="I109" i="6"/>
  <c r="J109" i="6"/>
  <c r="K109" i="6"/>
  <c r="A110" i="6"/>
  <c r="C110" i="6"/>
  <c r="D110" i="6"/>
  <c r="F110" i="6"/>
  <c r="G110" i="6"/>
  <c r="H110" i="6"/>
  <c r="I110" i="6"/>
  <c r="J110" i="6"/>
  <c r="K110" i="6"/>
  <c r="A111" i="6"/>
  <c r="C111" i="6"/>
  <c r="D111" i="6"/>
  <c r="F111" i="6"/>
  <c r="G111" i="6"/>
  <c r="H111" i="6"/>
  <c r="I111" i="6"/>
  <c r="J111" i="6"/>
  <c r="K111" i="6"/>
  <c r="A112" i="6"/>
  <c r="C112" i="6"/>
  <c r="D112" i="6"/>
  <c r="F112" i="6"/>
  <c r="G112" i="6"/>
  <c r="H112" i="6"/>
  <c r="I112" i="6"/>
  <c r="J112" i="6"/>
  <c r="K112" i="6"/>
  <c r="A113" i="6"/>
  <c r="C113" i="6"/>
  <c r="D113" i="6"/>
  <c r="F113" i="6"/>
  <c r="G113" i="6"/>
  <c r="H113" i="6"/>
  <c r="I113" i="6"/>
  <c r="J113" i="6"/>
  <c r="K113" i="6"/>
  <c r="A114" i="6"/>
  <c r="C114" i="6"/>
  <c r="D114" i="6"/>
  <c r="F114" i="6"/>
  <c r="G114" i="6"/>
  <c r="H114" i="6"/>
  <c r="I114" i="6"/>
  <c r="J114" i="6"/>
  <c r="K114" i="6"/>
  <c r="A115" i="6"/>
  <c r="C115" i="6"/>
  <c r="D115" i="6"/>
  <c r="F115" i="6"/>
  <c r="G115" i="6"/>
  <c r="H115" i="6"/>
  <c r="I115" i="6"/>
  <c r="J115" i="6"/>
  <c r="K115" i="6"/>
  <c r="A116" i="6"/>
  <c r="C116" i="6"/>
  <c r="D116" i="6"/>
  <c r="F116" i="6"/>
  <c r="G116" i="6"/>
  <c r="H116" i="6"/>
  <c r="I116" i="6"/>
  <c r="J116" i="6"/>
  <c r="K116" i="6"/>
  <c r="A117" i="6"/>
  <c r="C117" i="6"/>
  <c r="D117" i="6"/>
  <c r="F117" i="6"/>
  <c r="G117" i="6"/>
  <c r="H117" i="6"/>
  <c r="I117" i="6"/>
  <c r="J117" i="6"/>
  <c r="K117" i="6"/>
  <c r="A118" i="6"/>
  <c r="C118" i="6"/>
  <c r="D118" i="6"/>
  <c r="F118" i="6"/>
  <c r="G118" i="6"/>
  <c r="H118" i="6"/>
  <c r="I118" i="6"/>
  <c r="J118" i="6"/>
  <c r="K118" i="6"/>
  <c r="A119" i="6"/>
  <c r="C119" i="6"/>
  <c r="D119" i="6"/>
  <c r="F119" i="6"/>
  <c r="G119" i="6"/>
  <c r="H119" i="6"/>
  <c r="I119" i="6"/>
  <c r="J119" i="6"/>
  <c r="K119" i="6"/>
  <c r="A120" i="6"/>
  <c r="C120" i="6"/>
  <c r="D120" i="6"/>
  <c r="F120" i="6"/>
  <c r="G120" i="6"/>
  <c r="H120" i="6"/>
  <c r="I120" i="6"/>
  <c r="J120" i="6"/>
  <c r="K120" i="6"/>
  <c r="A121" i="6"/>
  <c r="C121" i="6"/>
  <c r="D121" i="6"/>
  <c r="F121" i="6"/>
  <c r="G121" i="6"/>
  <c r="H121" i="6"/>
  <c r="I121" i="6"/>
  <c r="J121" i="6"/>
  <c r="K121" i="6"/>
  <c r="A122" i="6"/>
  <c r="C122" i="6"/>
  <c r="D122" i="6"/>
  <c r="F122" i="6"/>
  <c r="G122" i="6"/>
  <c r="H122" i="6"/>
  <c r="I122" i="6"/>
  <c r="J122" i="6"/>
  <c r="K122" i="6"/>
  <c r="A123" i="6"/>
  <c r="C123" i="6"/>
  <c r="D123" i="6"/>
  <c r="F123" i="6"/>
  <c r="G123" i="6"/>
  <c r="H123" i="6"/>
  <c r="I123" i="6"/>
  <c r="J123" i="6"/>
  <c r="K123" i="6"/>
  <c r="A124" i="6"/>
  <c r="C124" i="6"/>
  <c r="D124" i="6"/>
  <c r="F124" i="6"/>
  <c r="G124" i="6"/>
  <c r="H124" i="6"/>
  <c r="I124" i="6"/>
  <c r="J124" i="6"/>
  <c r="K124" i="6"/>
  <c r="A125" i="6"/>
  <c r="C125" i="6"/>
  <c r="D125" i="6"/>
  <c r="F125" i="6"/>
  <c r="G125" i="6"/>
  <c r="H125" i="6"/>
  <c r="I125" i="6"/>
  <c r="J125" i="6"/>
  <c r="K125" i="6"/>
  <c r="A126" i="6"/>
  <c r="C126" i="6"/>
  <c r="D126" i="6"/>
  <c r="F126" i="6"/>
  <c r="G126" i="6"/>
  <c r="H126" i="6"/>
  <c r="I126" i="6"/>
  <c r="J126" i="6"/>
  <c r="K126" i="6"/>
  <c r="A127" i="6"/>
  <c r="C127" i="6"/>
  <c r="D127" i="6"/>
  <c r="F127" i="6"/>
  <c r="G127" i="6"/>
  <c r="H127" i="6"/>
  <c r="I127" i="6"/>
  <c r="J127" i="6"/>
  <c r="K127" i="6"/>
  <c r="A128" i="6"/>
  <c r="C128" i="6"/>
  <c r="D128" i="6"/>
  <c r="F128" i="6"/>
  <c r="G128" i="6"/>
  <c r="H128" i="6"/>
  <c r="I128" i="6"/>
  <c r="J128" i="6"/>
  <c r="K128" i="6"/>
  <c r="A129" i="6"/>
  <c r="C129" i="6"/>
  <c r="D129" i="6"/>
  <c r="F129" i="6"/>
  <c r="G129" i="6"/>
  <c r="H129" i="6"/>
  <c r="I129" i="6"/>
  <c r="J129" i="6"/>
  <c r="K129" i="6"/>
  <c r="A130" i="6"/>
  <c r="C130" i="6"/>
  <c r="D130" i="6"/>
  <c r="F130" i="6"/>
  <c r="G130" i="6"/>
  <c r="H130" i="6"/>
  <c r="I130" i="6"/>
  <c r="J130" i="6"/>
  <c r="K130" i="6"/>
  <c r="A131" i="6"/>
  <c r="C131" i="6"/>
  <c r="D131" i="6"/>
  <c r="F131" i="6"/>
  <c r="G131" i="6"/>
  <c r="H131" i="6"/>
  <c r="I131" i="6"/>
  <c r="J131" i="6"/>
  <c r="K131" i="6"/>
  <c r="A132" i="6"/>
  <c r="C132" i="6"/>
  <c r="D132" i="6"/>
  <c r="F132" i="6"/>
  <c r="G132" i="6"/>
  <c r="H132" i="6"/>
  <c r="I132" i="6"/>
  <c r="J132" i="6"/>
  <c r="K132" i="6"/>
  <c r="A133" i="6"/>
  <c r="C133" i="6"/>
  <c r="D133" i="6"/>
  <c r="F133" i="6"/>
  <c r="G133" i="6"/>
  <c r="H133" i="6"/>
  <c r="I133" i="6"/>
  <c r="J133" i="6"/>
  <c r="K133" i="6"/>
  <c r="A134" i="6"/>
  <c r="C134" i="6"/>
  <c r="D134" i="6"/>
  <c r="F134" i="6"/>
  <c r="G134" i="6"/>
  <c r="H134" i="6"/>
  <c r="I134" i="6"/>
  <c r="J134" i="6"/>
  <c r="K134" i="6"/>
  <c r="A135" i="6"/>
  <c r="C135" i="6"/>
  <c r="D135" i="6"/>
  <c r="F135" i="6"/>
  <c r="G135" i="6"/>
  <c r="H135" i="6"/>
  <c r="I135" i="6"/>
  <c r="J135" i="6"/>
  <c r="K135" i="6"/>
  <c r="A136" i="6"/>
  <c r="C136" i="6"/>
  <c r="D136" i="6"/>
  <c r="F136" i="6"/>
  <c r="G136" i="6"/>
  <c r="H136" i="6"/>
  <c r="I136" i="6"/>
  <c r="J136" i="6"/>
  <c r="K136" i="6"/>
  <c r="A137" i="6"/>
  <c r="C137" i="6"/>
  <c r="D137" i="6"/>
  <c r="F137" i="6"/>
  <c r="G137" i="6"/>
  <c r="H137" i="6"/>
  <c r="I137" i="6"/>
  <c r="J137" i="6"/>
  <c r="K137" i="6"/>
  <c r="A138" i="6"/>
  <c r="C138" i="6"/>
  <c r="D138" i="6"/>
  <c r="F138" i="6"/>
  <c r="G138" i="6"/>
  <c r="H138" i="6"/>
  <c r="I138" i="6"/>
  <c r="J138" i="6"/>
  <c r="K138" i="6"/>
  <c r="A139" i="6"/>
  <c r="C139" i="6"/>
  <c r="D139" i="6"/>
  <c r="F139" i="6"/>
  <c r="G139" i="6"/>
  <c r="H139" i="6"/>
  <c r="I139" i="6"/>
  <c r="J139" i="6"/>
  <c r="K139" i="6"/>
  <c r="A140" i="6"/>
  <c r="C140" i="6"/>
  <c r="D140" i="6"/>
  <c r="F140" i="6"/>
  <c r="G140" i="6"/>
  <c r="H140" i="6"/>
  <c r="I140" i="6"/>
  <c r="J140" i="6"/>
  <c r="K140" i="6"/>
  <c r="A141" i="6"/>
  <c r="C141" i="6"/>
  <c r="D141" i="6"/>
  <c r="F141" i="6"/>
  <c r="G141" i="6"/>
  <c r="H141" i="6"/>
  <c r="I141" i="6"/>
  <c r="J141" i="6"/>
  <c r="K141" i="6"/>
  <c r="A142" i="6"/>
  <c r="C142" i="6"/>
  <c r="D142" i="6"/>
  <c r="F142" i="6"/>
  <c r="G142" i="6"/>
  <c r="H142" i="6"/>
  <c r="I142" i="6"/>
  <c r="J142" i="6"/>
  <c r="K142" i="6"/>
  <c r="A143" i="6"/>
  <c r="C143" i="6"/>
  <c r="D143" i="6"/>
  <c r="F143" i="6"/>
  <c r="G143" i="6"/>
  <c r="H143" i="6"/>
  <c r="I143" i="6"/>
  <c r="J143" i="6"/>
  <c r="K143" i="6"/>
  <c r="A144" i="6"/>
  <c r="C144" i="6"/>
  <c r="D144" i="6"/>
  <c r="F144" i="6"/>
  <c r="G144" i="6"/>
  <c r="H144" i="6"/>
  <c r="I144" i="6"/>
  <c r="J144" i="6"/>
  <c r="K144" i="6"/>
  <c r="A145" i="6"/>
  <c r="C145" i="6"/>
  <c r="D145" i="6"/>
  <c r="F145" i="6"/>
  <c r="G145" i="6"/>
  <c r="H145" i="6"/>
  <c r="I145" i="6"/>
  <c r="J145" i="6"/>
  <c r="K145" i="6"/>
  <c r="A146" i="6"/>
  <c r="C146" i="6"/>
  <c r="D146" i="6"/>
  <c r="F146" i="6"/>
  <c r="G146" i="6"/>
  <c r="H146" i="6"/>
  <c r="I146" i="6"/>
  <c r="J146" i="6"/>
  <c r="K146" i="6"/>
  <c r="A147" i="6"/>
  <c r="C147" i="6"/>
  <c r="D147" i="6"/>
  <c r="F147" i="6"/>
  <c r="G147" i="6"/>
  <c r="H147" i="6"/>
  <c r="I147" i="6"/>
  <c r="J147" i="6"/>
  <c r="K147" i="6"/>
  <c r="A148" i="6"/>
  <c r="C148" i="6"/>
  <c r="D148" i="6"/>
  <c r="F148" i="6"/>
  <c r="G148" i="6"/>
  <c r="H148" i="6"/>
  <c r="I148" i="6"/>
  <c r="J148" i="6"/>
  <c r="K148" i="6"/>
  <c r="A149" i="6"/>
  <c r="C149" i="6"/>
  <c r="D149" i="6"/>
  <c r="F149" i="6"/>
  <c r="G149" i="6"/>
  <c r="H149" i="6"/>
  <c r="I149" i="6"/>
  <c r="J149" i="6"/>
  <c r="K149" i="6"/>
  <c r="A150" i="6"/>
  <c r="C150" i="6"/>
  <c r="D150" i="6"/>
  <c r="F150" i="6"/>
  <c r="G150" i="6"/>
  <c r="H150" i="6"/>
  <c r="I150" i="6"/>
  <c r="J150" i="6"/>
  <c r="K150" i="6"/>
  <c r="A151" i="6"/>
  <c r="C151" i="6"/>
  <c r="D151" i="6"/>
  <c r="F151" i="6"/>
  <c r="G151" i="6"/>
  <c r="H151" i="6"/>
  <c r="I151" i="6"/>
  <c r="J151" i="6"/>
  <c r="K151" i="6"/>
  <c r="A152" i="6"/>
  <c r="C152" i="6"/>
  <c r="D152" i="6"/>
  <c r="F152" i="6"/>
  <c r="G152" i="6"/>
  <c r="H152" i="6"/>
  <c r="I152" i="6"/>
  <c r="J152" i="6"/>
  <c r="K152" i="6"/>
  <c r="A153" i="6"/>
  <c r="C153" i="6"/>
  <c r="D153" i="6"/>
  <c r="F153" i="6"/>
  <c r="G153" i="6"/>
  <c r="H153" i="6"/>
  <c r="I153" i="6"/>
  <c r="J153" i="6"/>
  <c r="K153" i="6"/>
  <c r="A154" i="6"/>
  <c r="C154" i="6"/>
  <c r="D154" i="6"/>
  <c r="F154" i="6"/>
  <c r="G154" i="6"/>
  <c r="H154" i="6"/>
  <c r="I154" i="6"/>
  <c r="J154" i="6"/>
  <c r="K154" i="6"/>
  <c r="A155" i="6"/>
  <c r="C155" i="6"/>
  <c r="D155" i="6"/>
  <c r="F155" i="6"/>
  <c r="G155" i="6"/>
  <c r="H155" i="6"/>
  <c r="I155" i="6"/>
  <c r="J155" i="6"/>
  <c r="K155" i="6"/>
  <c r="A156" i="6"/>
  <c r="C156" i="6"/>
  <c r="D156" i="6"/>
  <c r="F156" i="6"/>
  <c r="G156" i="6"/>
  <c r="H156" i="6"/>
  <c r="I156" i="6"/>
  <c r="J156" i="6"/>
  <c r="K156" i="6"/>
  <c r="A157" i="6"/>
  <c r="C157" i="6"/>
  <c r="D157" i="6"/>
  <c r="F157" i="6"/>
  <c r="G157" i="6"/>
  <c r="H157" i="6"/>
  <c r="I157" i="6"/>
  <c r="J157" i="6"/>
  <c r="K157" i="6"/>
  <c r="A158" i="6"/>
  <c r="C158" i="6"/>
  <c r="D158" i="6"/>
  <c r="F158" i="6"/>
  <c r="G158" i="6"/>
  <c r="H158" i="6"/>
  <c r="I158" i="6"/>
  <c r="J158" i="6"/>
  <c r="K158" i="6"/>
  <c r="A159" i="6"/>
  <c r="C159" i="6"/>
  <c r="D159" i="6"/>
  <c r="F159" i="6"/>
  <c r="G159" i="6"/>
  <c r="H159" i="6"/>
  <c r="I159" i="6"/>
  <c r="J159" i="6"/>
  <c r="K159" i="6"/>
  <c r="A160" i="6"/>
  <c r="C160" i="6"/>
  <c r="D160" i="6"/>
  <c r="F160" i="6"/>
  <c r="G160" i="6"/>
  <c r="H160" i="6"/>
  <c r="I160" i="6"/>
  <c r="J160" i="6"/>
  <c r="K160" i="6"/>
  <c r="A161" i="6"/>
  <c r="C161" i="6"/>
  <c r="D161" i="6"/>
  <c r="F161" i="6"/>
  <c r="G161" i="6"/>
  <c r="H161" i="6"/>
  <c r="I161" i="6"/>
  <c r="J161" i="6"/>
  <c r="K161" i="6"/>
  <c r="A162" i="6"/>
  <c r="C162" i="6"/>
  <c r="D162" i="6"/>
  <c r="F162" i="6"/>
  <c r="G162" i="6"/>
  <c r="H162" i="6"/>
  <c r="I162" i="6"/>
  <c r="J162" i="6"/>
  <c r="K162" i="6"/>
  <c r="A163" i="6"/>
  <c r="C163" i="6"/>
  <c r="D163" i="6"/>
  <c r="F163" i="6"/>
  <c r="G163" i="6"/>
  <c r="H163" i="6"/>
  <c r="I163" i="6"/>
  <c r="J163" i="6"/>
  <c r="K163" i="6"/>
  <c r="A164" i="6"/>
  <c r="C164" i="6"/>
  <c r="D164" i="6"/>
  <c r="F164" i="6"/>
  <c r="G164" i="6"/>
  <c r="H164" i="6"/>
  <c r="I164" i="6"/>
  <c r="J164" i="6"/>
  <c r="K164" i="6"/>
  <c r="A165" i="6"/>
  <c r="C165" i="6"/>
  <c r="D165" i="6"/>
  <c r="F165" i="6"/>
  <c r="G165" i="6"/>
  <c r="H165" i="6"/>
  <c r="I165" i="6"/>
  <c r="J165" i="6"/>
  <c r="K165" i="6"/>
  <c r="A166" i="6"/>
  <c r="C166" i="6"/>
  <c r="D166" i="6"/>
  <c r="F166" i="6"/>
  <c r="G166" i="6"/>
  <c r="H166" i="6"/>
  <c r="I166" i="6"/>
  <c r="J166" i="6"/>
  <c r="K166" i="6"/>
  <c r="A167" i="6"/>
  <c r="C167" i="6"/>
  <c r="D167" i="6"/>
  <c r="F167" i="6"/>
  <c r="G167" i="6"/>
  <c r="H167" i="6"/>
  <c r="I167" i="6"/>
  <c r="J167" i="6"/>
  <c r="K167" i="6"/>
  <c r="A168" i="6"/>
  <c r="C168" i="6"/>
  <c r="D168" i="6"/>
  <c r="F168" i="6"/>
  <c r="G168" i="6"/>
  <c r="H168" i="6"/>
  <c r="I168" i="6"/>
  <c r="J168" i="6"/>
  <c r="K168" i="6"/>
  <c r="A169" i="6"/>
  <c r="C169" i="6"/>
  <c r="D169" i="6"/>
  <c r="F169" i="6"/>
  <c r="G169" i="6"/>
  <c r="H169" i="6"/>
  <c r="I169" i="6"/>
  <c r="J169" i="6"/>
  <c r="K169" i="6"/>
  <c r="A170" i="6"/>
  <c r="C170" i="6"/>
  <c r="D170" i="6"/>
  <c r="F170" i="6"/>
  <c r="G170" i="6"/>
  <c r="H170" i="6"/>
  <c r="I170" i="6"/>
  <c r="J170" i="6"/>
  <c r="K170" i="6"/>
  <c r="A171" i="6"/>
  <c r="C171" i="6"/>
  <c r="D171" i="6"/>
  <c r="F171" i="6"/>
  <c r="G171" i="6"/>
  <c r="H171" i="6"/>
  <c r="I171" i="6"/>
  <c r="J171" i="6"/>
  <c r="K171" i="6"/>
  <c r="A172" i="6"/>
  <c r="C172" i="6"/>
  <c r="D172" i="6"/>
  <c r="F172" i="6"/>
  <c r="G172" i="6"/>
  <c r="H172" i="6"/>
  <c r="I172" i="6"/>
  <c r="J172" i="6"/>
  <c r="K172" i="6"/>
  <c r="A173" i="6"/>
  <c r="C173" i="6"/>
  <c r="D173" i="6"/>
  <c r="F173" i="6"/>
  <c r="G173" i="6"/>
  <c r="H173" i="6"/>
  <c r="I173" i="6"/>
  <c r="J173" i="6"/>
  <c r="K173" i="6"/>
  <c r="A174" i="6"/>
  <c r="C174" i="6"/>
  <c r="D174" i="6"/>
  <c r="F174" i="6"/>
  <c r="G174" i="6"/>
  <c r="H174" i="6"/>
  <c r="I174" i="6"/>
  <c r="J174" i="6"/>
  <c r="K174" i="6"/>
  <c r="A175" i="6"/>
  <c r="C175" i="6"/>
  <c r="D175" i="6"/>
  <c r="F175" i="6"/>
  <c r="G175" i="6"/>
  <c r="H175" i="6"/>
  <c r="I175" i="6"/>
  <c r="J175" i="6"/>
  <c r="K175" i="6"/>
  <c r="A176" i="6"/>
  <c r="C176" i="6"/>
  <c r="D176" i="6"/>
  <c r="F176" i="6"/>
  <c r="G176" i="6"/>
  <c r="H176" i="6"/>
  <c r="I176" i="6"/>
  <c r="J176" i="6"/>
  <c r="K176" i="6"/>
  <c r="A177" i="6"/>
  <c r="C177" i="6"/>
  <c r="D177" i="6"/>
  <c r="F177" i="6"/>
  <c r="G177" i="6"/>
  <c r="H177" i="6"/>
  <c r="I177" i="6"/>
  <c r="J177" i="6"/>
  <c r="K177" i="6"/>
  <c r="A178" i="6"/>
  <c r="C178" i="6"/>
  <c r="D178" i="6"/>
  <c r="F178" i="6"/>
  <c r="G178" i="6"/>
  <c r="H178" i="6"/>
  <c r="I178" i="6"/>
  <c r="J178" i="6"/>
  <c r="K178" i="6"/>
  <c r="A179" i="6"/>
  <c r="C179" i="6"/>
  <c r="D179" i="6"/>
  <c r="F179" i="6"/>
  <c r="G179" i="6"/>
  <c r="H179" i="6"/>
  <c r="I179" i="6"/>
  <c r="J179" i="6"/>
  <c r="K179" i="6"/>
  <c r="A180" i="6"/>
  <c r="C180" i="6"/>
  <c r="D180" i="6"/>
  <c r="F180" i="6"/>
  <c r="G180" i="6"/>
  <c r="H180" i="6"/>
  <c r="I180" i="6"/>
  <c r="J180" i="6"/>
  <c r="K180" i="6"/>
  <c r="A181" i="6"/>
  <c r="C181" i="6"/>
  <c r="D181" i="6"/>
  <c r="F181" i="6"/>
  <c r="G181" i="6"/>
  <c r="H181" i="6"/>
  <c r="I181" i="6"/>
  <c r="J181" i="6"/>
  <c r="K181" i="6"/>
  <c r="A182" i="6"/>
  <c r="C182" i="6"/>
  <c r="D182" i="6"/>
  <c r="F182" i="6"/>
  <c r="G182" i="6"/>
  <c r="H182" i="6"/>
  <c r="I182" i="6"/>
  <c r="J182" i="6"/>
  <c r="K182" i="6"/>
  <c r="A183" i="6"/>
  <c r="C183" i="6"/>
  <c r="D183" i="6"/>
  <c r="F183" i="6"/>
  <c r="G183" i="6"/>
  <c r="H183" i="6"/>
  <c r="I183" i="6"/>
  <c r="J183" i="6"/>
  <c r="K183" i="6"/>
  <c r="A184" i="6"/>
  <c r="C184" i="6"/>
  <c r="D184" i="6"/>
  <c r="F184" i="6"/>
  <c r="G184" i="6"/>
  <c r="H184" i="6"/>
  <c r="I184" i="6"/>
  <c r="J184" i="6"/>
  <c r="K184" i="6"/>
  <c r="A185" i="6"/>
  <c r="C185" i="6"/>
  <c r="D185" i="6"/>
  <c r="F185" i="6"/>
  <c r="G185" i="6"/>
  <c r="H185" i="6"/>
  <c r="I185" i="6"/>
  <c r="J185" i="6"/>
  <c r="K185" i="6"/>
  <c r="A186" i="6"/>
  <c r="C186" i="6"/>
  <c r="D186" i="6"/>
  <c r="F186" i="6"/>
  <c r="G186" i="6"/>
  <c r="H186" i="6"/>
  <c r="I186" i="6"/>
  <c r="J186" i="6"/>
  <c r="K186" i="6"/>
  <c r="A187" i="6"/>
  <c r="C187" i="6"/>
  <c r="D187" i="6"/>
  <c r="F187" i="6"/>
  <c r="G187" i="6"/>
  <c r="H187" i="6"/>
  <c r="I187" i="6"/>
  <c r="J187" i="6"/>
  <c r="K187" i="6"/>
  <c r="A188" i="6"/>
  <c r="C188" i="6"/>
  <c r="D188" i="6"/>
  <c r="F188" i="6"/>
  <c r="G188" i="6"/>
  <c r="H188" i="6"/>
  <c r="I188" i="6"/>
  <c r="J188" i="6"/>
  <c r="K188" i="6"/>
  <c r="A189" i="6"/>
  <c r="C189" i="6"/>
  <c r="D189" i="6"/>
  <c r="F189" i="6"/>
  <c r="G189" i="6"/>
  <c r="H189" i="6"/>
  <c r="I189" i="6"/>
  <c r="J189" i="6"/>
  <c r="K189" i="6"/>
  <c r="A190" i="6"/>
  <c r="C190" i="6"/>
  <c r="D190" i="6"/>
  <c r="F190" i="6"/>
  <c r="G190" i="6"/>
  <c r="H190" i="6"/>
  <c r="I190" i="6"/>
  <c r="J190" i="6"/>
  <c r="K190" i="6"/>
  <c r="A191" i="6"/>
  <c r="C191" i="6"/>
  <c r="D191" i="6"/>
  <c r="F191" i="6"/>
  <c r="G191" i="6"/>
  <c r="H191" i="6"/>
  <c r="I191" i="6"/>
  <c r="J191" i="6"/>
  <c r="K191" i="6"/>
  <c r="A192" i="6"/>
  <c r="C192" i="6"/>
  <c r="D192" i="6"/>
  <c r="F192" i="6"/>
  <c r="G192" i="6"/>
  <c r="H192" i="6"/>
  <c r="I192" i="6"/>
  <c r="J192" i="6"/>
  <c r="K192" i="6"/>
  <c r="A193" i="6"/>
  <c r="C193" i="6"/>
  <c r="D193" i="6"/>
  <c r="F193" i="6"/>
  <c r="G193" i="6"/>
  <c r="H193" i="6"/>
  <c r="I193" i="6"/>
  <c r="J193" i="6"/>
  <c r="K193" i="6"/>
  <c r="A194" i="6"/>
  <c r="C194" i="6"/>
  <c r="D194" i="6"/>
  <c r="F194" i="6"/>
  <c r="G194" i="6"/>
  <c r="H194" i="6"/>
  <c r="I194" i="6"/>
  <c r="J194" i="6"/>
  <c r="K194" i="6"/>
  <c r="A195" i="6"/>
  <c r="C195" i="6"/>
  <c r="D195" i="6"/>
  <c r="F195" i="6"/>
  <c r="G195" i="6"/>
  <c r="H195" i="6"/>
  <c r="I195" i="6"/>
  <c r="J195" i="6"/>
  <c r="K195" i="6"/>
  <c r="A196" i="6"/>
  <c r="C196" i="6"/>
  <c r="D196" i="6"/>
  <c r="F196" i="6"/>
  <c r="G196" i="6"/>
  <c r="H196" i="6"/>
  <c r="I196" i="6"/>
  <c r="J196" i="6"/>
  <c r="K196" i="6"/>
  <c r="A197" i="6"/>
  <c r="C197" i="6"/>
  <c r="D197" i="6"/>
  <c r="F197" i="6"/>
  <c r="G197" i="6"/>
  <c r="H197" i="6"/>
  <c r="I197" i="6"/>
  <c r="J197" i="6"/>
  <c r="K197" i="6"/>
  <c r="A198" i="6"/>
  <c r="C198" i="6"/>
  <c r="D198" i="6"/>
  <c r="F198" i="6"/>
  <c r="G198" i="6"/>
  <c r="H198" i="6"/>
  <c r="I198" i="6"/>
  <c r="J198" i="6"/>
  <c r="K198" i="6"/>
  <c r="A199" i="6"/>
  <c r="C199" i="6"/>
  <c r="D199" i="6"/>
  <c r="F199" i="6"/>
  <c r="G199" i="6"/>
  <c r="H199" i="6"/>
  <c r="I199" i="6"/>
  <c r="J199" i="6"/>
  <c r="K199" i="6"/>
  <c r="A200" i="6"/>
  <c r="C200" i="6"/>
  <c r="D200" i="6"/>
  <c r="F200" i="6"/>
  <c r="G200" i="6"/>
  <c r="H200" i="6"/>
  <c r="I200" i="6"/>
  <c r="J200" i="6"/>
  <c r="K200" i="6"/>
  <c r="B26" i="10" l="1"/>
  <c r="B25" i="10"/>
  <c r="K10" i="6" l="1"/>
  <c r="K11" i="6"/>
  <c r="K12" i="6"/>
  <c r="K13" i="6"/>
  <c r="K14" i="6"/>
  <c r="K15" i="6"/>
  <c r="K16" i="6"/>
  <c r="K17" i="6"/>
  <c r="K18" i="6"/>
  <c r="K19" i="6"/>
  <c r="K20" i="6"/>
  <c r="K21" i="6"/>
  <c r="K22" i="6"/>
  <c r="K23" i="6"/>
  <c r="K24" i="6"/>
  <c r="K25" i="6"/>
  <c r="K26" i="6"/>
  <c r="K9" i="6"/>
  <c r="J10" i="6"/>
  <c r="J11" i="6"/>
  <c r="J12" i="6"/>
  <c r="J13" i="6"/>
  <c r="J14" i="6"/>
  <c r="J15" i="6"/>
  <c r="J16" i="6"/>
  <c r="J17" i="6"/>
  <c r="J18" i="6"/>
  <c r="J19" i="6"/>
  <c r="J20" i="6"/>
  <c r="J21" i="6"/>
  <c r="J22" i="6"/>
  <c r="J23" i="6"/>
  <c r="J24" i="6"/>
  <c r="J25" i="6"/>
  <c r="J26" i="6"/>
  <c r="J9" i="6"/>
  <c r="I22" i="6"/>
  <c r="I23" i="6"/>
  <c r="I24" i="6"/>
  <c r="I25" i="6"/>
  <c r="I26" i="6"/>
  <c r="I10" i="6"/>
  <c r="I11" i="6"/>
  <c r="I12" i="6"/>
  <c r="I13" i="6"/>
  <c r="I14" i="6"/>
  <c r="I15" i="6"/>
  <c r="I16" i="6"/>
  <c r="I17" i="6"/>
  <c r="I18" i="6"/>
  <c r="I19" i="6"/>
  <c r="I20" i="6"/>
  <c r="I21" i="6"/>
  <c r="I9" i="6"/>
  <c r="C10" i="6" l="1"/>
  <c r="D10" i="6"/>
  <c r="F10" i="6"/>
  <c r="G10" i="6"/>
  <c r="C11" i="6"/>
  <c r="D11" i="6"/>
  <c r="F11" i="6"/>
  <c r="G11" i="6"/>
  <c r="C12" i="6"/>
  <c r="D12" i="6"/>
  <c r="F12" i="6"/>
  <c r="G12" i="6"/>
  <c r="C13" i="6"/>
  <c r="D13" i="6"/>
  <c r="F13" i="6"/>
  <c r="G13" i="6"/>
  <c r="C14" i="6"/>
  <c r="D14" i="6"/>
  <c r="F14" i="6"/>
  <c r="G14" i="6"/>
  <c r="C15" i="6"/>
  <c r="D15" i="6"/>
  <c r="F15" i="6"/>
  <c r="G15" i="6"/>
  <c r="C16" i="6"/>
  <c r="D16" i="6"/>
  <c r="F16" i="6"/>
  <c r="G16" i="6"/>
  <c r="C17" i="6"/>
  <c r="D17" i="6"/>
  <c r="F17" i="6"/>
  <c r="G17" i="6"/>
  <c r="C18" i="6"/>
  <c r="D18" i="6"/>
  <c r="F18" i="6"/>
  <c r="G18" i="6"/>
  <c r="C19" i="6"/>
  <c r="D19" i="6"/>
  <c r="F19" i="6"/>
  <c r="G19" i="6"/>
  <c r="C20" i="6"/>
  <c r="D20" i="6"/>
  <c r="F20" i="6"/>
  <c r="G20" i="6"/>
  <c r="C21" i="6"/>
  <c r="D21" i="6"/>
  <c r="F21" i="6"/>
  <c r="G21" i="6"/>
  <c r="C22" i="6"/>
  <c r="D22" i="6"/>
  <c r="F22" i="6"/>
  <c r="G22" i="6"/>
  <c r="C23" i="6"/>
  <c r="D23" i="6"/>
  <c r="F23" i="6"/>
  <c r="G23" i="6"/>
  <c r="C24" i="6"/>
  <c r="D24" i="6"/>
  <c r="F24" i="6"/>
  <c r="G24" i="6"/>
  <c r="C25" i="6"/>
  <c r="D25" i="6"/>
  <c r="F25" i="6"/>
  <c r="G25" i="6"/>
  <c r="C26" i="6"/>
  <c r="D26" i="6"/>
  <c r="F26" i="6"/>
  <c r="G26" i="6"/>
  <c r="D9" i="6"/>
  <c r="F9" i="6"/>
  <c r="G9" i="6"/>
  <c r="C9" i="6"/>
  <c r="B10" i="6"/>
  <c r="B11" i="6"/>
  <c r="B12" i="6"/>
  <c r="B13" i="6"/>
  <c r="B14" i="6"/>
  <c r="B15" i="6"/>
  <c r="B16" i="6"/>
  <c r="B17" i="6"/>
  <c r="B18" i="6"/>
  <c r="B19" i="6"/>
  <c r="B20" i="6"/>
  <c r="B21" i="6"/>
  <c r="B22" i="6"/>
  <c r="B23" i="6"/>
  <c r="B24" i="6"/>
  <c r="B9" i="6"/>
  <c r="A10" i="6"/>
  <c r="A11" i="6"/>
  <c r="A12" i="6"/>
  <c r="A13" i="6"/>
  <c r="A14" i="6"/>
  <c r="A15" i="6"/>
  <c r="A16" i="6"/>
  <c r="A17" i="6"/>
  <c r="A18" i="6"/>
  <c r="A19" i="6"/>
  <c r="A20" i="6"/>
  <c r="A21" i="6"/>
  <c r="A22" i="6"/>
  <c r="A23" i="6"/>
  <c r="A24" i="6"/>
  <c r="A25" i="6"/>
  <c r="A26" i="6"/>
  <c r="A9" i="6"/>
  <c r="H10" i="6"/>
  <c r="H11" i="6"/>
  <c r="H12" i="6"/>
  <c r="H13" i="6"/>
  <c r="H14" i="6"/>
  <c r="H15" i="6"/>
  <c r="H16" i="6"/>
  <c r="H17" i="6"/>
  <c r="H18" i="6"/>
  <c r="H19" i="6"/>
  <c r="H20" i="6"/>
  <c r="H21" i="6"/>
  <c r="H22" i="6"/>
  <c r="H23" i="6"/>
  <c r="H24" i="6"/>
  <c r="H25" i="6"/>
  <c r="H26" i="6"/>
  <c r="H9" i="6"/>
  <c r="B16" i="10" l="1"/>
  <c r="B27" i="10"/>
  <c r="F30" i="10" l="1"/>
  <c r="F3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Mamen Valcarcel Cabrera</author>
  </authors>
  <commentList>
    <comment ref="E8" authorId="0" shapeId="0" xr:uid="{00000000-0006-0000-0100-000001000000}">
      <text>
        <r>
          <rPr>
            <sz val="9"/>
            <color indexed="81"/>
            <rFont val="Tahoma"/>
            <family val="2"/>
          </rPr>
          <t xml:space="preserve">Numero entero consecutivo.
En el caso de que varios momentos esten relacionados con la misma oportunidad, repetir el número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Mamen Valcarcel Cabrera</author>
  </authors>
  <commentList>
    <comment ref="A5" authorId="0" shapeId="0" xr:uid="{00000000-0006-0000-0200-000001000000}">
      <text>
        <r>
          <rPr>
            <b/>
            <sz val="9"/>
            <color indexed="81"/>
            <rFont val="Tahoma"/>
            <family val="2"/>
          </rPr>
          <t>Se contabiliza como acción de HM si al menos en 1 momento se realiza la acción de lavado de manos, ya sea con Agua y Jabón o con PBA.</t>
        </r>
        <r>
          <rPr>
            <sz val="9"/>
            <color indexed="81"/>
            <rFont val="Tahoma"/>
            <family val="2"/>
          </rPr>
          <t xml:space="preserve">
</t>
        </r>
      </text>
    </comment>
  </commentList>
</comments>
</file>

<file path=xl/sharedStrings.xml><?xml version="1.0" encoding="utf-8"?>
<sst xmlns="http://schemas.openxmlformats.org/spreadsheetml/2006/main" count="796" uniqueCount="399">
  <si>
    <t>id</t>
  </si>
  <si>
    <t>Observador</t>
  </si>
  <si>
    <t>Fecha</t>
  </si>
  <si>
    <t>Unidad</t>
  </si>
  <si>
    <t>Momento</t>
  </si>
  <si>
    <t>Categoría profesional</t>
  </si>
  <si>
    <t>HM</t>
  </si>
  <si>
    <t>Guantes</t>
  </si>
  <si>
    <t>Centro Sanitario:</t>
  </si>
  <si>
    <t>SÍ</t>
  </si>
  <si>
    <t>NO</t>
  </si>
  <si>
    <t>Etiqueta</t>
  </si>
  <si>
    <t>valor</t>
  </si>
  <si>
    <t>1 Antes de contactar con el paciente</t>
  </si>
  <si>
    <t>2 Antes de técnica aséptica</t>
  </si>
  <si>
    <t>3 Después de exposición fluidos</t>
  </si>
  <si>
    <t>4 Después de contactar con el paciente</t>
  </si>
  <si>
    <t>5 Después de contactar con el entorno del paciente</t>
  </si>
  <si>
    <t>HEMATOLOGÍA, INMUNOLOGÍA Y GENÉTICA</t>
  </si>
  <si>
    <t>LABORATORIOS</t>
  </si>
  <si>
    <t>UROLOGÍA</t>
  </si>
  <si>
    <t>ENDOCRINOLOGÍA Y NUTRICIÓN</t>
  </si>
  <si>
    <t>MEDICINA PREVENTIVA</t>
  </si>
  <si>
    <t>RADIODIAGNÓSTICO</t>
  </si>
  <si>
    <t>MEDICINA NUCLEAR</t>
  </si>
  <si>
    <t>APARATO DIGESTIVO</t>
  </si>
  <si>
    <t>DERMATOLOGÍA</t>
  </si>
  <si>
    <t>ANESTESIOLOGÍA Y REANIMACIÓN</t>
  </si>
  <si>
    <t>MEDICINA INTERNA, ENFERMEDADES INFECCIOSAS Y CUIDADOS PALIATIVOS</t>
  </si>
  <si>
    <t>CUIDADOS INTENSIVOS</t>
  </si>
  <si>
    <t>URGENCIAS</t>
  </si>
  <si>
    <t>OTORRINOLARINGOLOGÍA</t>
  </si>
  <si>
    <t>CARDIOLOGÍA</t>
  </si>
  <si>
    <t>CIRUGIA CARDIOVASCULAR</t>
  </si>
  <si>
    <t>CIRUGIA MAXILOFACIAL</t>
  </si>
  <si>
    <t>CIRUGÍA PEDIÁTRICA</t>
  </si>
  <si>
    <t xml:space="preserve">NEUROCIRUGÍA </t>
  </si>
  <si>
    <t xml:space="preserve">MICROBIOLOGÍA </t>
  </si>
  <si>
    <t xml:space="preserve">NEUROLOGÍA Y NEUROFISIOLOGÍA </t>
  </si>
  <si>
    <t>ANATOMÍA PATOLÓGICA</t>
  </si>
  <si>
    <t xml:space="preserve">CIRUGÍA PLÁSTICA </t>
  </si>
  <si>
    <t>NEUMOLOGÍA, ALERGOLOGÍA Y CIRUGÍA TORÁCICA</t>
  </si>
  <si>
    <t xml:space="preserve">OFTALMOLOGÍA </t>
  </si>
  <si>
    <t>INTERCENTROS DE ANATOMÍA PATOLÓGICA [INTNIV]</t>
  </si>
  <si>
    <t>FARMACIA</t>
  </si>
  <si>
    <t>CIRUGÍA GENERAL</t>
  </si>
  <si>
    <t xml:space="preserve">BLOQUE QUIRÚRGICO </t>
  </si>
  <si>
    <t>CIRUGÍA ORTOPÉDICA Y TRAUMATOLOGÍA</t>
  </si>
  <si>
    <t>GINECOLOGÍA, OBSTETRICIA Y PEDIATRÍA</t>
  </si>
  <si>
    <t>SALUD MENTAL</t>
  </si>
  <si>
    <t>PREVENCIÓN, PROMOCIÓN Y VIGILANCIA DE LA SALUD</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</si>
  <si>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</si>
  <si>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</si>
  <si>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</si>
  <si>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</si>
  <si>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</si>
  <si>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</si>
  <si>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</si>
  <si>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</si>
  <si>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</si>
  <si>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</si>
  <si>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</si>
  <si>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</si>
  <si>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</si>
  <si>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</si>
  <si>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</si>
  <si>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</si>
  <si>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</si>
  <si>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</si>
  <si>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</si>
  <si>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</si>
  <si>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</si>
  <si>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</si>
  <si>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</si>
  <si>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</si>
  <si>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</si>
  <si>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</si>
  <si>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</si>
  <si>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</si>
  <si>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</si>
  <si>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</si>
  <si>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</si>
  <si>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</si>
  <si>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</si>
  <si>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</si>
  <si>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</si>
  <si>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</si>
  <si>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</si>
  <si>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</si>
  <si>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</si>
  <si>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</si>
  <si>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</si>
  <si>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</si>
  <si>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</si>
  <si>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</si>
  <si>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</si>
  <si>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</si>
  <si>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</si>
  <si>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</si>
  <si>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</si>
  <si>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</si>
  <si>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</si>
  <si>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</si>
  <si>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</si>
  <si>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HOSPITAL  ************</t>
  </si>
  <si>
    <t>Medicina</t>
  </si>
  <si>
    <t>Enfermería</t>
  </si>
  <si>
    <t>TCAE</t>
  </si>
  <si>
    <t>Celador</t>
  </si>
  <si>
    <t>MIR</t>
  </si>
  <si>
    <t>EIR</t>
  </si>
  <si>
    <t>Estudiantes</t>
  </si>
  <si>
    <t>Categoría Profesional</t>
  </si>
  <si>
    <t>Agua y Jabón</t>
  </si>
  <si>
    <t>PBA</t>
  </si>
  <si>
    <t>Producto</t>
  </si>
  <si>
    <t>MANUAL</t>
  </si>
  <si>
    <t>1.</t>
  </si>
  <si>
    <t>2.</t>
  </si>
  <si>
    <t>3.</t>
  </si>
  <si>
    <t>4.</t>
  </si>
  <si>
    <t>Son 5 momentos definidos por la OMS, con lo cual da lugar a 5 valores de respuesta:</t>
  </si>
  <si>
    <t>5.</t>
  </si>
  <si>
    <t>Valores de Respuesta:</t>
  </si>
  <si>
    <t>•</t>
  </si>
  <si>
    <t>6.</t>
  </si>
  <si>
    <t>Los posibles valores de respuesta son:</t>
  </si>
  <si>
    <t xml:space="preserve">SI </t>
  </si>
  <si>
    <t>7.</t>
  </si>
  <si>
    <t>8.</t>
  </si>
  <si>
    <t>SI</t>
  </si>
  <si>
    <t>9.</t>
  </si>
  <si>
    <t>yo</t>
  </si>
  <si>
    <t>YO</t>
  </si>
  <si>
    <t>Total general</t>
  </si>
  <si>
    <t>Oportunidad/OBSERVACIÓN</t>
  </si>
  <si>
    <t>NO LAVADO</t>
  </si>
  <si>
    <t>NÚMERO DE OPORTUNIDADES</t>
  </si>
  <si>
    <t>NÚMERO DE ACCIONES HM CON AGUA Y JABÓN</t>
  </si>
  <si>
    <t>NÚMERO DE ACCIONES HM CON PBA</t>
  </si>
  <si>
    <t>(Todas)</t>
  </si>
  <si>
    <t>https://apps.who.int/iris/bitstream/handle/10665/102537/WHO_IER_PSP_2009.02_spa.pdf</t>
  </si>
  <si>
    <t>Más información:</t>
  </si>
  <si>
    <t>Indicadores AP</t>
  </si>
  <si>
    <t>A16. ¿Realizaron las UGCs de su DISTRITO en 2020 un mínimo de 30 observaciones por consulta, en al menos el 50% de estas, de los momentos 1 y 2* siguiendo la metodología establecida por la Organización Mundial de la Salud en su manual técnico de referencia? </t>
  </si>
  <si>
    <t>A16b. En caso negativo ¿podría indicarnos alguna razón? (ej: no se realizaron 30 observaciones por consulta, no se realizaron en el menos el 50% de las consultas, no se realizó solo en los momentos 1 y 2, no se siguió la metodología de la OMS...)</t>
  </si>
  <si>
    <t>A16a[SQ001]. En caso afirmativo, describa:  [Número de unidades donde se realizaron]</t>
  </si>
  <si>
    <t>A16a[SQ005]. En caso afirmativo, describa:  [Número total de consultas del DISTRITO donde se realizaron]</t>
  </si>
  <si>
    <t>A16a[SQ002]. En caso afirmativo, describa:  [Número total de oportunidades para la HM observadas para los momentos 1 y 2]</t>
  </si>
  <si>
    <t>A16a[SQ003]. En caso afirmativo, describa:  [Número total de acciones de HM realizadas correctamente con PBA o con agua y jabón para los momentos 1 y 2]</t>
  </si>
  <si>
    <t>A16a[SQ004]. En caso afirmativo, describa:  [Número total de acciones de HM realizadas correctamente con PBA para los momentos 1 y 2]</t>
  </si>
  <si>
    <t>Indicadores AH</t>
  </si>
  <si>
    <t>A16. ¿Realizó su HOSPITAL en 2020 un mínimo de 30 observaciones por unidad (servicio), en al menos el 50% de estas, de los momentos 1 y 2* siguiendo la metodología establecida por la Organización Mundial de la Salud en su manual técnico de referencia? </t>
  </si>
  <si>
    <t>A16b. En caso negativo ¿podría indicarnos alguna razón? (ej: no se realizaron 30 observaciones por unidad - servicio, no se realizaron en el menos el 50% de los servicios, no se realizó solo en los momentos 1 y 2, no se siguió la metodología de la OMS...)</t>
  </si>
  <si>
    <t>A16a[SQ001]. En caso afirmativo, describa:  [Número y porcentaje de unidades (servicios) donde se realizaron]</t>
  </si>
  <si>
    <t>MANUAL OBSERVADOR HM.pdf</t>
  </si>
  <si>
    <t>*Solo activo si HM=NO</t>
  </si>
  <si>
    <t>PRODUCTO UTILIZADO
*Solo activo si HM=SÍ</t>
  </si>
  <si>
    <t>Suma de PBA</t>
  </si>
  <si>
    <t>Suma de Agua y Jabón</t>
  </si>
  <si>
    <t>Suma de HM</t>
  </si>
  <si>
    <r>
      <t>A.</t>
    </r>
    <r>
      <rPr>
        <b/>
        <sz val="7"/>
        <color rgb="FFFFC000"/>
        <rFont val="Times New Roman"/>
        <family val="1"/>
      </rPr>
      <t xml:space="preserve">   </t>
    </r>
    <r>
      <rPr>
        <b/>
        <sz val="16"/>
        <color rgb="FFFFC000"/>
        <rFont val="Calibri"/>
        <family val="2"/>
      </rPr>
      <t>Tabla de resultados deben de mostrar los siguientes sumatorios:</t>
    </r>
  </si>
  <si>
    <r>
      <t>1.</t>
    </r>
    <r>
      <rPr>
        <b/>
        <sz val="7"/>
        <color theme="1"/>
        <rFont val="Times New Roman"/>
        <family val="1"/>
      </rPr>
      <t xml:space="preserve">       </t>
    </r>
    <r>
      <rPr>
        <b/>
        <sz val="11"/>
        <color theme="1"/>
        <rFont val="Calibri"/>
        <family val="2"/>
      </rPr>
      <t>Datos que ESSPA necesita para el ministerio</t>
    </r>
  </si>
  <si>
    <r>
      <t>·</t>
    </r>
    <r>
      <rPr>
        <sz val="7"/>
        <color theme="1"/>
        <rFont val="Times New Roman"/>
        <family val="1"/>
      </rPr>
      <t xml:space="preserve">         </t>
    </r>
    <r>
      <rPr>
        <sz val="11"/>
        <color theme="1"/>
        <rFont val="Calibri"/>
        <family val="2"/>
      </rPr>
      <t>Número total de oportunidades para la HM observadas para los momentos 1 y 2</t>
    </r>
  </si>
  <si>
    <r>
      <t>·</t>
    </r>
    <r>
      <rPr>
        <sz val="7"/>
        <color theme="1"/>
        <rFont val="Times New Roman"/>
        <family val="1"/>
      </rPr>
      <t xml:space="preserve">         </t>
    </r>
    <r>
      <rPr>
        <sz val="11"/>
        <color theme="1"/>
        <rFont val="Calibri"/>
        <family val="2"/>
      </rPr>
      <t>Número total de acciones de HM (Casilla HM) realizadas correctamente con PBA o con agua y jabón para los momentos 1 y 2</t>
    </r>
  </si>
  <si>
    <r>
      <t>·</t>
    </r>
    <r>
      <rPr>
        <sz val="7"/>
        <color theme="1"/>
        <rFont val="Times New Roman"/>
        <family val="1"/>
      </rPr>
      <t xml:space="preserve">         </t>
    </r>
    <r>
      <rPr>
        <sz val="11"/>
        <color theme="1"/>
        <rFont val="Calibri"/>
        <family val="2"/>
      </rPr>
      <t>Número total de acciones de HM realizadas correctamente con PBA (casilla producto) para los momentos 1 y 2</t>
    </r>
  </si>
  <si>
    <r>
      <t>2.</t>
    </r>
    <r>
      <rPr>
        <b/>
        <sz val="7"/>
        <color theme="1"/>
        <rFont val="Times New Roman"/>
        <family val="1"/>
      </rPr>
      <t xml:space="preserve">       </t>
    </r>
    <r>
      <rPr>
        <b/>
        <sz val="11"/>
        <color theme="1"/>
        <rFont val="Calibri"/>
        <family val="2"/>
      </rPr>
      <t>Datos que al centro le interesaría tener resultados para monitorizarse, ejemplos:</t>
    </r>
  </si>
  <si>
    <r>
      <t>-</t>
    </r>
    <r>
      <rPr>
        <sz val="7"/>
        <color theme="1"/>
        <rFont val="Times New Roman"/>
        <family val="1"/>
      </rPr>
      <t xml:space="preserve">          </t>
    </r>
    <r>
      <rPr>
        <sz val="11"/>
        <color theme="1"/>
        <rFont val="Calibri"/>
        <family val="2"/>
      </rPr>
      <t>Por oportunidad:</t>
    </r>
  </si>
  <si>
    <r>
      <t>o</t>
    </r>
    <r>
      <rPr>
        <sz val="7"/>
        <color theme="1"/>
        <rFont val="Times New Roman"/>
        <family val="1"/>
      </rPr>
      <t xml:space="preserve">   </t>
    </r>
    <r>
      <rPr>
        <sz val="11"/>
        <color theme="1"/>
        <rFont val="Calibri"/>
        <family val="2"/>
      </rPr>
      <t>Adherencia total: número de acciones de HM (con agua y jabón o con PBA) X por 100 / total de oportunidades.</t>
    </r>
  </si>
  <si>
    <r>
      <t>o</t>
    </r>
    <r>
      <rPr>
        <sz val="7"/>
        <color theme="1"/>
        <rFont val="Times New Roman"/>
        <family val="1"/>
      </rPr>
      <t xml:space="preserve">   </t>
    </r>
    <r>
      <rPr>
        <sz val="11"/>
        <color theme="1"/>
        <rFont val="Calibri"/>
        <family val="2"/>
      </rPr>
      <t>Adherencia usando PBA: nº de acciones de HM con PBA x 100/nº total oportunidades observadas</t>
    </r>
  </si>
  <si>
    <r>
      <t>-</t>
    </r>
    <r>
      <rPr>
        <sz val="7"/>
        <color theme="1"/>
        <rFont val="Times New Roman"/>
        <family val="1"/>
      </rPr>
      <t xml:space="preserve">          </t>
    </r>
    <r>
      <rPr>
        <sz val="11"/>
        <color theme="1"/>
        <rFont val="Calibri"/>
        <family val="2"/>
      </rPr>
      <t>Por indicación</t>
    </r>
  </si>
  <si>
    <r>
      <t>o</t>
    </r>
    <r>
      <rPr>
        <sz val="7"/>
        <color theme="1"/>
        <rFont val="Times New Roman"/>
        <family val="1"/>
      </rPr>
      <t xml:space="preserve">   </t>
    </r>
    <r>
      <rPr>
        <sz val="11"/>
        <color theme="1"/>
        <rFont val="Calibri"/>
        <family val="2"/>
      </rPr>
      <t>número de acciones de HM (con agua y jabón o con PBA) X por 100 / total de momento “x”.</t>
    </r>
  </si>
  <si>
    <r>
      <t>o</t>
    </r>
    <r>
      <rPr>
        <sz val="7"/>
        <color theme="1"/>
        <rFont val="Times New Roman"/>
        <family val="1"/>
      </rPr>
      <t xml:space="preserve">   </t>
    </r>
    <r>
      <rPr>
        <sz val="11"/>
        <color theme="1"/>
        <rFont val="Calibri"/>
        <family val="2"/>
      </rPr>
      <t>Adherencia usando PBA: nº de acciones de HM con PBA x 100/nº total momento “x”.</t>
    </r>
  </si>
  <si>
    <t>Capacidad de filtrar para saber:</t>
  </si>
  <si>
    <r>
      <t>-</t>
    </r>
    <r>
      <rPr>
        <sz val="7"/>
        <color theme="1"/>
        <rFont val="Times New Roman"/>
        <family val="1"/>
      </rPr>
      <t xml:space="preserve">          </t>
    </r>
    <r>
      <rPr>
        <sz val="11"/>
        <color theme="1"/>
        <rFont val="Calibri"/>
        <family val="2"/>
      </rPr>
      <t>por unidad número de oportunidades,</t>
    </r>
  </si>
  <si>
    <r>
      <t>-</t>
    </r>
    <r>
      <rPr>
        <sz val="7"/>
        <color theme="1"/>
        <rFont val="Times New Roman"/>
        <family val="1"/>
      </rPr>
      <t xml:space="preserve">          </t>
    </r>
    <r>
      <rPr>
        <sz val="11"/>
        <color theme="1"/>
        <rFont val="Calibri"/>
        <family val="2"/>
      </rPr>
      <t>filtrar por periodo de tiempo,</t>
    </r>
  </si>
  <si>
    <r>
      <t>-</t>
    </r>
    <r>
      <rPr>
        <sz val="7"/>
        <color theme="1"/>
        <rFont val="Times New Roman"/>
        <family val="1"/>
      </rPr>
      <t xml:space="preserve">          </t>
    </r>
    <r>
      <rPr>
        <sz val="11"/>
        <color theme="1"/>
        <rFont val="Calibri"/>
        <family val="2"/>
      </rPr>
      <t>por categoría profesional observada.</t>
    </r>
  </si>
  <si>
    <t>V</t>
  </si>
  <si>
    <t>DATOS QUE ESSPA NECESITA PARA EL MINISTERIO</t>
  </si>
  <si>
    <t>INDICADOR 1.  Número total de oportunidades para la HM observadas para los momentos 1 y 2</t>
  </si>
  <si>
    <t>INDICADOR 2.  Número total de acciones de HM (Casilla HM) realizadas correctamente con PBA o con agua y jabón para los momentos 1 y 2</t>
  </si>
  <si>
    <t>FILTRO POR MOMENTO 1 Y 2</t>
  </si>
  <si>
    <t>Nº DE OPORTUNIDAD</t>
  </si>
  <si>
    <t>_HM_</t>
  </si>
  <si>
    <t>_ Agua y Jabón_</t>
  </si>
  <si>
    <t>_PBA_</t>
  </si>
  <si>
    <t>NÚMERO DE ACCIONES HM</t>
  </si>
  <si>
    <t>INDICADOR 3.   Número total de acciones de HM realizadas correctamente con PBA (casilla producto) para los momentos 1 y 2</t>
  </si>
  <si>
    <r>
      <rPr>
        <b/>
        <sz val="11"/>
        <color theme="5"/>
        <rFont val="Calibri"/>
        <family val="2"/>
      </rPr>
      <t>Fecha</t>
    </r>
    <r>
      <rPr>
        <sz val="11"/>
        <color theme="5"/>
        <rFont val="Calibri"/>
        <family val="2"/>
      </rPr>
      <t>:</t>
    </r>
    <r>
      <rPr>
        <sz val="11"/>
        <color theme="1"/>
        <rFont val="Calibri"/>
        <family val="2"/>
      </rPr>
      <t xml:space="preserve"> Formato para indicar la fecha de cuando se realiza la observación</t>
    </r>
  </si>
  <si>
    <r>
      <rPr>
        <b/>
        <sz val="11"/>
        <color theme="5"/>
        <rFont val="Calibri"/>
        <family val="2"/>
      </rPr>
      <t>Unidad</t>
    </r>
    <r>
      <rPr>
        <sz val="11"/>
        <color theme="5"/>
        <rFont val="Calibri"/>
        <family val="2"/>
      </rPr>
      <t xml:space="preserve"> </t>
    </r>
    <r>
      <rPr>
        <sz val="11"/>
        <color theme="1"/>
        <rFont val="Calibri"/>
        <family val="2"/>
      </rPr>
      <t>donde se realiza la observación: El observador escribe o selecciona la unidad donde ha realizado observación, por ejemplo en Hospitales, Unidad cuidados intensivos, Medicina Interna, Traumatología, etc… (lo suyo seria cada uno pone su catalogo para que no lo escriban de forma diferente para poder filtrar) y en Atención primaria serian Consultas, Consulta medica 1,2 etc o Consulta de enfermería, sala curas etc</t>
    </r>
  </si>
  <si>
    <r>
      <rPr>
        <b/>
        <sz val="11"/>
        <color theme="5"/>
        <rFont val="Calibri"/>
        <family val="2"/>
      </rPr>
      <t>Oportunidad:</t>
    </r>
    <r>
      <rPr>
        <sz val="11"/>
        <color theme="1"/>
        <rFont val="Calibri"/>
        <family val="2"/>
      </rPr>
      <t xml:space="preserve"> Es el acto de realizar la observación. El valor de respuesta es señalar que se ha hecho la observación. Puede ocurrir que en una oportunidad se observe que se realiza la higiene de manos en más de un momento (ver definición momento) significaría que hay más de una fila por una misma oportunidad. Para evitar problemas en el cálculo del número de oportunidades, lo ideal es que en esta casilla sea un identificador correlativo, que se repita en el caso de que en una oportunidad se registre más de un momento.
Codificación: OBSERVACIÓN 1, OBSERVACIÓN 2 (MOMENTO 1), OBSERVACIÓN 2 (MOMENTO 2)</t>
    </r>
  </si>
  <si>
    <r>
      <rPr>
        <b/>
        <sz val="11"/>
        <color theme="5"/>
        <rFont val="Calibri"/>
        <family val="2"/>
      </rPr>
      <t>Momento</t>
    </r>
    <r>
      <rPr>
        <sz val="11"/>
        <color theme="5"/>
        <rFont val="Calibri"/>
        <family val="2"/>
      </rPr>
      <t xml:space="preserve">: </t>
    </r>
    <r>
      <rPr>
        <sz val="11"/>
        <color theme="1"/>
        <rFont val="Calibri"/>
        <family val="2"/>
      </rPr>
      <t>Se refiere a uno de los 5 momentos para la higiene de manos</t>
    </r>
  </si>
  <si>
    <r>
      <rPr>
        <b/>
        <sz val="11"/>
        <color theme="5"/>
        <rFont val="Calibri"/>
        <family val="2"/>
      </rPr>
      <t>Categoría profesional:</t>
    </r>
    <r>
      <rPr>
        <b/>
        <sz val="11"/>
        <color theme="9"/>
        <rFont val="Calibri"/>
        <family val="2"/>
      </rPr>
      <t xml:space="preserve"> </t>
    </r>
    <r>
      <rPr>
        <sz val="11"/>
        <color theme="1"/>
        <rFont val="Calibri"/>
        <family val="2"/>
      </rPr>
      <t>Se refiere al profesional observado</t>
    </r>
  </si>
  <si>
    <r>
      <rPr>
        <b/>
        <sz val="11"/>
        <color theme="5"/>
        <rFont val="Calibri"/>
        <family val="2"/>
      </rPr>
      <t>HM:</t>
    </r>
    <r>
      <rPr>
        <b/>
        <sz val="11"/>
        <color theme="9"/>
        <rFont val="Calibri"/>
        <family val="2"/>
      </rPr>
      <t xml:space="preserve"> </t>
    </r>
    <r>
      <rPr>
        <sz val="11"/>
        <color theme="1"/>
        <rFont val="Calibri"/>
        <family val="2"/>
      </rPr>
      <t>Esta variable recoge si se ha realizado correctamente la Higiene de Manos, ya sea con agua y jabón o con Producto de Base alcohólica (PBA)</t>
    </r>
  </si>
  <si>
    <t>SI/NO</t>
  </si>
  <si>
    <r>
      <rPr>
        <b/>
        <sz val="11"/>
        <color theme="5"/>
        <rFont val="Calibri"/>
        <family val="2"/>
      </rPr>
      <t>Producto utilizado</t>
    </r>
    <r>
      <rPr>
        <sz val="11"/>
        <color theme="5"/>
        <rFont val="Calibri"/>
        <family val="2"/>
      </rPr>
      <t>:</t>
    </r>
    <r>
      <rPr>
        <sz val="11"/>
        <color theme="1"/>
        <rFont val="Calibri"/>
        <family val="2"/>
      </rPr>
      <t xml:space="preserve"> Si se responde SI a la pregunta HM, en esta casilla se indica el tipo de producto utilizado para realizar la HM:</t>
    </r>
  </si>
  <si>
    <r>
      <rPr>
        <b/>
        <sz val="11"/>
        <color theme="5"/>
        <rFont val="Calibri"/>
        <family val="2"/>
      </rPr>
      <t xml:space="preserve">Guantes: </t>
    </r>
    <r>
      <rPr>
        <sz val="11"/>
        <color theme="1"/>
        <rFont val="Calibri"/>
        <family val="2"/>
      </rPr>
      <t>si se responde NO a la pregunta HM, en esta casilla se indica si el profesional llevaba guantes puestos, los posibles valores de respuesta:</t>
    </r>
  </si>
  <si>
    <r>
      <rPr>
        <b/>
        <sz val="11"/>
        <color theme="5"/>
        <rFont val="Calibri"/>
        <family val="2"/>
      </rPr>
      <t>Profesional</t>
    </r>
    <r>
      <rPr>
        <sz val="11"/>
        <color theme="5"/>
        <rFont val="Calibri"/>
        <family val="2"/>
      </rPr>
      <t xml:space="preserve"> </t>
    </r>
    <r>
      <rPr>
        <sz val="11"/>
        <color theme="1"/>
        <rFont val="Calibri"/>
        <family val="2"/>
      </rPr>
      <t>que realiza la observación: Posibilidad de que se ponga el nombre del profesional que ha hecho la observación.</t>
    </r>
  </si>
  <si>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</si>
  <si>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</si>
  <si>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</si>
  <si>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</si>
  <si>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</si>
  <si>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</si>
  <si>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</si>
  <si>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</si>
  <si>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</si>
  <si>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</si>
  <si>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</si>
  <si>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</si>
  <si>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</si>
  <si>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</si>
  <si>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</si>
  <si>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</si>
  <si>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</si>
  <si>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</si>
  <si>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</si>
  <si>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</si>
  <si>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</si>
  <si>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</si>
  <si>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</si>
  <si>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</si>
  <si>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</si>
  <si>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</si>
  <si>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</si>
  <si>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</si>
  <si>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</si>
  <si>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</si>
  <si>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</si>
  <si>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</si>
  <si>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</si>
  <si>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</si>
  <si>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</si>
  <si>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</si>
  <si>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</si>
  <si>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</si>
  <si>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</si>
  <si>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</si>
  <si>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</si>
  <si>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</si>
  <si>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</si>
  <si>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</si>
  <si>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</si>
  <si>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</si>
  <si>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</si>
  <si>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</si>
  <si>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</si>
  <si>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</si>
  <si>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</si>
  <si>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</si>
  <si>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</si>
  <si>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</si>
  <si>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</si>
  <si>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</si>
  <si>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</si>
  <si>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</si>
  <si>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</si>
  <si>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</si>
  <si>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</si>
  <si>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</si>
  <si>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</si>
  <si>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</si>
  <si>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</si>
  <si>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</si>
  <si>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</si>
  <si>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</si>
  <si>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</si>
  <si>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</si>
  <si>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</si>
  <si>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</si>
  <si>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</si>
  <si>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</si>
  <si>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</si>
  <si>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</si>
  <si>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</si>
  <si>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</si>
  <si>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</si>
  <si>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</si>
  <si>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</si>
  <si>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</si>
  <si>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</si>
  <si>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</si>
  <si>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</si>
  <si>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</si>
  <si>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</si>
  <si>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</si>
  <si>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</si>
  <si>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</si>
  <si>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</si>
  <si>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</si>
  <si>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</si>
  <si>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</si>
  <si>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</si>
  <si>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</si>
  <si>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</si>
  <si>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</si>
  <si>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</si>
  <si>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</si>
  <si>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</si>
  <si>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</si>
  <si>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</si>
  <si>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</si>
  <si>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</si>
  <si>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</si>
  <si>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</si>
  <si>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</si>
  <si>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</si>
  <si>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</si>
  <si>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</si>
  <si>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</si>
  <si>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</si>
  <si>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</si>
  <si>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</si>
  <si>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</si>
  <si>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</si>
  <si>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</si>
  <si>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</si>
  <si>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</si>
  <si>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</si>
  <si>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</si>
  <si>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</si>
  <si>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</si>
  <si>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</si>
  <si>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</si>
  <si>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</si>
  <si>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</si>
  <si>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</si>
  <si>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</si>
  <si>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</si>
  <si>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</si>
  <si>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</si>
  <si>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</si>
  <si>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</si>
  <si>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</si>
  <si>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</si>
  <si>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</si>
  <si>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</si>
  <si>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</si>
  <si>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</si>
  <si>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</si>
  <si>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</si>
  <si>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</si>
  <si>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</si>
  <si>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</si>
  <si>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</si>
  <si>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</si>
  <si>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</si>
  <si>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OPORTUNIDAD 002</t>
  </si>
  <si>
    <t>OPORTUNIDAD 003</t>
  </si>
  <si>
    <t>OPORTUNIDAD 005</t>
  </si>
  <si>
    <t>OPORTUNIDAD 007</t>
  </si>
  <si>
    <t>OPORTUNIDAD 009</t>
  </si>
  <si>
    <t>OPORTUNIDAD 001</t>
  </si>
  <si>
    <t>OPORTUNIDAD 006</t>
  </si>
  <si>
    <t>OPORTUNIDAD 008</t>
  </si>
  <si>
    <t>Adherencia total: número de acciones de HM (con agua y jabón o con PBA) X por 100 / total de oportunidades.</t>
  </si>
  <si>
    <t>Adherencia usando PBA: nº de acciones de HM con PBA x 100/nº total oportunidades observadas</t>
  </si>
  <si>
    <t>N de momentoMomento</t>
  </si>
  <si>
    <t>A. número de acciones de HM (con agua y jabón o con PBA) X por 100 / total de momento “x”.</t>
  </si>
  <si>
    <t>B  Adherencia usando PBA: nº de acciones de HM con PBA x 100/nº total momento “x”.</t>
  </si>
  <si>
    <t>A. Adherencia Total</t>
  </si>
  <si>
    <t>B. Adherencia PBA</t>
  </si>
  <si>
    <t>OPORTUNIDAD 004</t>
  </si>
  <si>
    <t>OPORTUNIDAD 013</t>
  </si>
  <si>
    <t>OPORTUNIDAD 015</t>
  </si>
  <si>
    <t>OPORTUNIDAD 017</t>
  </si>
  <si>
    <t>OPORTUNIDAD 018</t>
  </si>
  <si>
    <t>OPORTUNIDAD 020</t>
  </si>
  <si>
    <t>OPORTUNIDAD 021</t>
  </si>
  <si>
    <t>OPORTUNIDAD 022</t>
  </si>
  <si>
    <t>OPORTUNIDAD 023</t>
  </si>
  <si>
    <t>OPORTUNIDAD 025</t>
  </si>
  <si>
    <t>OPORTUNIDAD 028</t>
  </si>
  <si>
    <t>OPORTUNIDAD 030</t>
  </si>
  <si>
    <t>OPORTUNIDAD 033</t>
  </si>
  <si>
    <t>OPORTUNIDAD 034</t>
  </si>
  <si>
    <t/>
  </si>
  <si>
    <t>OPORTUNIDAD 010</t>
  </si>
  <si>
    <t>OPORTUNIDAD 011</t>
  </si>
  <si>
    <t>OPORTUNIDAD 012</t>
  </si>
  <si>
    <t>OPORTUNIDAD 014</t>
  </si>
  <si>
    <t>OPORTUNIDAD 016</t>
  </si>
  <si>
    <t>OPORTUNIDAD 019</t>
  </si>
  <si>
    <t>OPORTUNIDAD 024</t>
  </si>
  <si>
    <t>OPORTUNIDAD 026</t>
  </si>
  <si>
    <t>OPORTUNIDAD 027</t>
  </si>
  <si>
    <t>OPORTUNIDAD 029</t>
  </si>
  <si>
    <t>OPORTUNIDAD 031</t>
  </si>
  <si>
    <t>OPORTUNIDAD 032</t>
  </si>
  <si>
    <t>OPORTUNIDAD 035</t>
  </si>
  <si>
    <t>Momentos por categoría profesional</t>
  </si>
  <si>
    <t>GLOBAL</t>
  </si>
  <si>
    <t>Cumplimiento (%)</t>
  </si>
  <si>
    <t>NÚMERO DE ACCIONES HM *</t>
  </si>
  <si>
    <r>
      <t xml:space="preserve">*Se contabiliza como acción de HM si </t>
    </r>
    <r>
      <rPr>
        <b/>
        <i/>
        <sz val="10"/>
        <color theme="1" tint="0.34998626667073579"/>
        <rFont val="Calibri"/>
        <family val="2"/>
      </rPr>
      <t>al menos en 1 momento</t>
    </r>
    <r>
      <rPr>
        <i/>
        <sz val="10"/>
        <color theme="1" tint="0.34998626667073579"/>
        <rFont val="Calibri"/>
        <family val="2"/>
      </rPr>
      <t xml:space="preserve"> se realiza la acción de lavado de manos, ya sea con Agua y Jabón o con PBA.</t>
    </r>
  </si>
  <si>
    <t>***Cumplimiento (%)= (Acciones realizadas/oportunidades)*100</t>
  </si>
  <si>
    <t>ACTUALIZAR LOS DATOS A TRAVÉS DE LA SIGUIENTE TABLA DINÁMICA</t>
  </si>
  <si>
    <t>Versión 3 | 4 de mayo 2022</t>
  </si>
  <si>
    <t>** Los datos de esta tabla resumen se actualizarán de forma automática al actualizar la tabla dinámica que aparece más 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</si>
</sst>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font>
    <font>
      <sz val="16"/>
      <color theme="1"/>
      <name val="Calibri"/>
      <family val="2"/>
    </font>
    <font>
      <sz val="16"/>
      <color theme="9" tint="-0.249977111117893"/>
      <name val="Calibri"/>
      <family val="2"/>
    </font>
    <font>
      <sz val="16"/>
      <color theme="9"/>
      <name val="Calibri"/>
      <family val="2"/>
      <scheme val="minor"/>
    </font>
    <font>
      <sz val="12"/>
      <color theme="9"/>
      <name val="Calibri"/>
      <family val="2"/>
    </font>
    <font>
      <b/>
      <sz val="11"/>
      <color theme="9"/>
      <name val="Calibri"/>
      <family val="2"/>
    </font>
    <font>
      <sz val="11"/>
      <color theme="1"/>
      <name val="Calibri"/>
      <family val="2"/>
      <scheme val="minor"/>
    </font>
    <font>
      <sz val="11"/>
      <color theme="0"/>
      <name val="Calibri"/>
      <family val="2"/>
    </font>
    <font>
      <sz val="11"/>
      <color theme="1"/>
      <name val="Calibri"/>
      <family val="2"/>
    </font>
    <font>
      <u/>
      <sz val="11"/>
      <color theme="10"/>
      <name val="Calibri"/>
      <family val="2"/>
    </font>
    <font>
      <b/>
      <sz val="14"/>
      <color theme="0"/>
      <name val="Calibri"/>
      <family val="2"/>
    </font>
    <font>
      <sz val="11"/>
      <color theme="5"/>
      <name val="Calibri"/>
      <family val="2"/>
    </font>
    <font>
      <b/>
      <sz val="16"/>
      <color theme="8"/>
      <name val="Calibri"/>
      <family val="2"/>
    </font>
    <font>
      <b/>
      <sz val="11"/>
      <color theme="1"/>
      <name val="Calibri"/>
      <family val="2"/>
    </font>
    <font>
      <sz val="9"/>
      <color theme="0"/>
      <name val="Calibri"/>
      <family val="2"/>
    </font>
    <font>
      <b/>
      <sz val="16"/>
      <color rgb="FFFFC000"/>
      <name val="Calibri"/>
      <family val="2"/>
    </font>
    <font>
      <b/>
      <sz val="7"/>
      <color rgb="FFFFC000"/>
      <name val="Times New Roman"/>
      <family val="1"/>
    </font>
    <font>
      <b/>
      <sz val="7"/>
      <color theme="1"/>
      <name val="Times New Roman"/>
      <family val="1"/>
    </font>
    <font>
      <sz val="11"/>
      <color theme="1"/>
      <name val="Symbol"/>
      <family val="1"/>
      <charset val="2"/>
    </font>
    <font>
      <sz val="7"/>
      <color theme="1"/>
      <name val="Times New Roman"/>
      <family val="1"/>
    </font>
    <font>
      <sz val="11"/>
      <color theme="1"/>
      <name val="Courier New"/>
      <family val="3"/>
    </font>
    <font>
      <sz val="11"/>
      <color theme="8"/>
      <name val="Calibri"/>
      <family val="2"/>
    </font>
    <font>
      <b/>
      <sz val="12"/>
      <color theme="1"/>
      <name val="Calibri"/>
      <family val="2"/>
    </font>
    <font>
      <sz val="9"/>
      <color indexed="81"/>
      <name val="Tahoma"/>
      <family val="2"/>
    </font>
    <font>
      <b/>
      <sz val="9"/>
      <color indexed="81"/>
      <name val="Tahoma"/>
      <family val="2"/>
    </font>
    <font>
      <sz val="16"/>
      <color theme="5"/>
      <name val="Calibri"/>
      <family val="2"/>
    </font>
    <font>
      <sz val="16"/>
      <color theme="5"/>
      <name val="Calibri"/>
      <family val="2"/>
      <scheme val="minor"/>
    </font>
    <font>
      <sz val="12"/>
      <color theme="5"/>
      <name val="Calibri"/>
      <family val="2"/>
    </font>
    <font>
      <b/>
      <sz val="11"/>
      <color theme="5"/>
      <name val="Calibri"/>
      <family val="2"/>
    </font>
    <font>
      <b/>
      <sz val="16"/>
      <color theme="5"/>
      <name val="Calibri"/>
      <family val="2"/>
      <scheme val="minor"/>
    </font>
    <font>
      <b/>
      <sz val="12"/>
      <color theme="5"/>
      <name val="Calibri Light"/>
      <family val="2"/>
      <scheme val="major"/>
    </font>
    <font>
      <sz val="11"/>
      <color theme="5" tint="-0.249977111117893"/>
      <name val="Calibri"/>
      <family val="2"/>
    </font>
    <font>
      <sz val="14"/>
      <color theme="5"/>
      <name val="Calibri"/>
      <family val="2"/>
    </font>
    <font>
      <sz val="11"/>
      <color theme="5"/>
      <name val="Courier New"/>
      <family val="3"/>
    </font>
    <font>
      <b/>
      <sz val="11"/>
      <color theme="5" tint="-0.249977111117893"/>
      <name val="Calibri"/>
      <family val="2"/>
    </font>
    <font>
      <b/>
      <sz val="15"/>
      <color theme="3"/>
      <name val="Calibri"/>
      <family val="2"/>
    </font>
    <font>
      <sz val="11"/>
      <name val="Calibri"/>
      <family val="2"/>
    </font>
    <font>
      <b/>
      <sz val="15"/>
      <color rgb="FFEE8C10"/>
      <name val="Calibri"/>
      <family val="2"/>
    </font>
    <font>
      <sz val="11"/>
      <name val="Calibri"/>
      <family val="2"/>
      <scheme val="minor"/>
    </font>
    <font>
      <b/>
      <sz val="14"/>
      <name val="Calibri"/>
      <family val="2"/>
    </font>
    <font>
      <b/>
      <sz val="18"/>
      <name val="Calibri"/>
      <family val="2"/>
    </font>
    <font>
      <b/>
      <sz val="11"/>
      <name val="Calibri"/>
      <family val="2"/>
    </font>
    <font>
      <b/>
      <sz val="14"/>
      <name val="Calibri Light"/>
      <family val="2"/>
      <scheme val="major"/>
    </font>
    <font>
      <b/>
      <sz val="14"/>
      <color theme="1"/>
      <name val="Calibri Light"/>
      <family val="2"/>
      <scheme val="major"/>
    </font>
    <font>
      <i/>
      <sz val="10"/>
      <color theme="1" tint="0.34998626667073579"/>
      <name val="Calibri"/>
      <family val="2"/>
    </font>
    <font>
      <b/>
      <i/>
      <sz val="10"/>
      <color theme="1" tint="0.34998626667073579"/>
      <name val="Calibri"/>
      <family val="2"/>
    </font>
    <font>
      <sz val="10"/>
      <name val="Calibri"/>
      <family val="2"/>
    </font>
    <font>
      <sz val="10"/>
      <name val="Calibri Light"/>
      <family val="2"/>
      <scheme val="major"/>
    </font>
    <font>
      <sz val="10"/>
      <color theme="1"/>
      <name val="Calibri Light"/>
      <family val="2"/>
      <scheme val="major"/>
    </font>
  </fonts>
  <fills count="13">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9"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rgb="FFEE8C10"/>
        <bgColor indexed="64"/>
      </patternFill>
    </fill>
    <fill>
      <patternFill patternType="solid">
        <fgColor theme="5" tint="0.79998168889431442"/>
        <bgColor indexed="64"/>
      </patternFill>
    </fill>
  </fills>
  <borders count="18">
    <border>
      <left/>
      <right/>
      <top/>
      <bottom/>
      <diagonal/>
    </border>
    <border>
      <left/>
      <right/>
      <top/>
      <bottom style="thin">
        <color theme="9"/>
      </bottom>
      <diagonal/>
    </border>
    <border>
      <left/>
      <right/>
      <top style="thin">
        <color theme="9"/>
      </top>
      <bottom style="thin">
        <color theme="9"/>
      </bottom>
      <diagonal/>
    </border>
    <border>
      <left/>
      <right/>
      <top/>
      <bottom style="thin">
        <color theme="5"/>
      </bottom>
      <diagonal/>
    </border>
    <border>
      <left/>
      <right/>
      <top style="thin">
        <color theme="5"/>
      </top>
      <bottom style="thin">
        <color theme="5"/>
      </bottom>
      <diagonal/>
    </border>
    <border>
      <left/>
      <right/>
      <top style="thin">
        <color theme="5"/>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style="thin">
        <color theme="5" tint="0.39994506668294322"/>
      </right>
      <top/>
      <bottom style="thin">
        <color theme="5" tint="0.39994506668294322"/>
      </bottom>
      <diagonal/>
    </border>
    <border>
      <left style="thin">
        <color theme="5" tint="0.39994506668294322"/>
      </left>
      <right style="thin">
        <color theme="5" tint="0.39994506668294322"/>
      </right>
      <top/>
      <bottom style="thin">
        <color theme="5" tint="0.39994506668294322"/>
      </bottom>
      <diagonal/>
    </border>
    <border>
      <left style="thin">
        <color theme="5" tint="0.39994506668294322"/>
      </left>
      <right/>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style="thin">
        <color theme="5" tint="0.39994506668294322"/>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top/>
      <bottom style="thick">
        <color theme="4"/>
      </bottom>
      <diagonal/>
    </border>
    <border>
      <left/>
      <right/>
      <top/>
      <bottom style="thick">
        <color theme="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s>
  <cellStyleXfs count="4">
    <xf numFmtId="0" fontId="0" fillId="0" borderId="0"/>
    <xf numFmtId="0" fontId="9" fillId="0" borderId="0" applyNumberFormat="0" applyFill="0" applyBorder="0" applyAlignment="0" applyProtection="0"/>
    <xf numFmtId="9" fontId="8" fillId="0" borderId="0" applyFont="0" applyFill="0" applyBorder="0" applyAlignment="0" applyProtection="0"/>
    <xf numFmtId="0" fontId="35" fillId="0" borderId="15" applyNumberFormat="0" applyFill="0" applyAlignment="0" applyProtection="0"/>
  </cellStyleXfs>
  <cellXfs count="106">
    <xf numFmtId="0" fontId="0" fillId="0" borderId="0" xfId="0"/>
    <xf numFmtId="14" fontId="0" fillId="0" borderId="0" xfId="0" applyNumberFormat="1"/>
    <xf numFmtId="0" fontId="0" fillId="0" borderId="0" xfId="0" applyAlignment="1">
      <alignment horizontal="left" vertical="top"/>
    </xf>
    <xf numFmtId="0" fontId="0" fillId="0" borderId="0" xfId="0" applyAlignment="1">
      <alignment horizontal="right" vertical="top"/>
    </xf>
    <xf numFmtId="0" fontId="4" fillId="0" borderId="0" xfId="0" applyFont="1" applyAlignment="1">
      <alignment horizontal="left" vertical="top"/>
    </xf>
    <xf numFmtId="0" fontId="0" fillId="0" borderId="0" xfId="0" pivotButton="1"/>
    <xf numFmtId="0" fontId="0" fillId="0" borderId="0" xfId="0" applyNumberFormat="1"/>
    <xf numFmtId="0" fontId="6" fillId="0" borderId="0" xfId="0" applyFont="1" applyAlignment="1">
      <alignment horizontal="left" vertical="center"/>
    </xf>
    <xf numFmtId="0" fontId="0" fillId="0" borderId="1" xfId="0" applyBorder="1"/>
    <xf numFmtId="0" fontId="0" fillId="0" borderId="2" xfId="0" quotePrefix="1" applyBorder="1"/>
    <xf numFmtId="0" fontId="0" fillId="0" borderId="2" xfId="0" applyBorder="1" applyProtection="1">
      <protection locked="0"/>
    </xf>
    <xf numFmtId="0" fontId="0" fillId="0" borderId="4" xfId="0" applyBorder="1"/>
    <xf numFmtId="0" fontId="0" fillId="0" borderId="5" xfId="0" applyBorder="1"/>
    <xf numFmtId="14" fontId="7" fillId="3" borderId="1" xfId="0" applyNumberFormat="1" applyFont="1" applyFill="1" applyBorder="1"/>
    <xf numFmtId="0" fontId="7" fillId="3" borderId="1" xfId="0" applyFont="1" applyFill="1" applyBorder="1"/>
    <xf numFmtId="0" fontId="7" fillId="4" borderId="3" xfId="0" applyFont="1" applyFill="1" applyBorder="1"/>
    <xf numFmtId="14" fontId="0" fillId="0" borderId="2" xfId="0" quotePrefix="1" applyNumberFormat="1" applyBorder="1"/>
    <xf numFmtId="0" fontId="11" fillId="0" borderId="0" xfId="0" applyFont="1" applyAlignment="1">
      <alignment horizontal="left" vertical="top"/>
    </xf>
    <xf numFmtId="164" fontId="12" fillId="0" borderId="0" xfId="0" applyNumberFormat="1" applyFont="1"/>
    <xf numFmtId="0" fontId="0" fillId="0" borderId="0" xfId="0" applyAlignment="1">
      <alignment textRotation="90"/>
    </xf>
    <xf numFmtId="0" fontId="7" fillId="6" borderId="1" xfId="0" applyFont="1" applyFill="1" applyBorder="1"/>
    <xf numFmtId="0" fontId="7" fillId="5" borderId="1" xfId="0" applyFont="1" applyFill="1" applyBorder="1"/>
    <xf numFmtId="0" fontId="15" fillId="0" borderId="0" xfId="0" applyFont="1" applyAlignment="1">
      <alignment horizontal="left" vertical="center" indent="5"/>
    </xf>
    <xf numFmtId="0" fontId="13" fillId="0" borderId="0" xfId="0" applyFont="1" applyAlignment="1">
      <alignment horizontal="left" vertical="center" indent="5"/>
    </xf>
    <xf numFmtId="0" fontId="18" fillId="0" borderId="0" xfId="0" applyFont="1" applyAlignment="1">
      <alignment horizontal="left" vertical="center" indent="5"/>
    </xf>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8"/>
    </xf>
    <xf numFmtId="0" fontId="20" fillId="0" borderId="0" xfId="0" applyFont="1" applyAlignment="1">
      <alignment horizontal="left" vertical="center" indent="13"/>
    </xf>
    <xf numFmtId="0" fontId="0" fillId="0" borderId="0" xfId="0" applyAlignment="1">
      <alignment horizontal="left" vertical="center" indent="7"/>
    </xf>
    <xf numFmtId="0" fontId="10" fillId="0" borderId="0" xfId="0" applyFont="1" applyFill="1"/>
    <xf numFmtId="0" fontId="0" fillId="0" borderId="0" xfId="0" applyFill="1"/>
    <xf numFmtId="164" fontId="12" fillId="0" borderId="0" xfId="0" applyNumberFormat="1" applyFont="1" applyFill="1"/>
    <xf numFmtId="0" fontId="21" fillId="7" borderId="0" xfId="0" applyFont="1" applyFill="1"/>
    <xf numFmtId="0" fontId="0" fillId="7" borderId="0" xfId="0" applyFill="1"/>
    <xf numFmtId="0" fontId="0" fillId="8" borderId="0" xfId="0" applyFill="1"/>
    <xf numFmtId="0" fontId="0" fillId="0" borderId="0" xfId="0" applyAlignment="1">
      <alignment horizontal="center"/>
    </xf>
    <xf numFmtId="0" fontId="26" fillId="0" borderId="3" xfId="0" applyFont="1" applyBorder="1" applyAlignment="1">
      <alignment horizontal="left" vertical="top"/>
    </xf>
    <xf numFmtId="0" fontId="3" fillId="0" borderId="3" xfId="0" applyFont="1" applyBorder="1" applyAlignment="1">
      <alignment horizontal="left" vertical="top"/>
    </xf>
    <xf numFmtId="0" fontId="9" fillId="0" borderId="3" xfId="1" applyBorder="1" applyAlignment="1">
      <alignment horizontal="left" vertical="top"/>
    </xf>
    <xf numFmtId="0" fontId="27" fillId="0" borderId="0" xfId="0" applyFont="1" applyAlignment="1">
      <alignment horizontal="left" vertical="top"/>
    </xf>
    <xf numFmtId="0" fontId="29" fillId="0" borderId="0" xfId="0" applyFont="1"/>
    <xf numFmtId="0" fontId="11" fillId="0" borderId="0" xfId="0" applyFont="1"/>
    <xf numFmtId="0" fontId="28" fillId="0" borderId="0" xfId="0" applyFont="1"/>
    <xf numFmtId="0" fontId="30" fillId="0" borderId="0" xfId="0" applyFont="1" applyAlignment="1">
      <alignment horizontal="left" vertical="center"/>
    </xf>
    <xf numFmtId="0" fontId="11" fillId="7" borderId="0" xfId="0" applyFont="1" applyFill="1"/>
    <xf numFmtId="0" fontId="22" fillId="10" borderId="0" xfId="0" applyFont="1" applyFill="1"/>
    <xf numFmtId="0" fontId="0" fillId="10" borderId="0" xfId="0" applyFont="1" applyFill="1"/>
    <xf numFmtId="0" fontId="7" fillId="9" borderId="10" xfId="0" applyFont="1" applyFill="1" applyBorder="1"/>
    <xf numFmtId="0" fontId="0" fillId="0" borderId="12" xfId="0" quotePrefix="1" applyBorder="1"/>
    <xf numFmtId="0" fontId="0" fillId="0" borderId="8" xfId="0" applyBorder="1" applyProtection="1">
      <protection locked="0"/>
    </xf>
    <xf numFmtId="14" fontId="0" fillId="0" borderId="8" xfId="0" applyNumberFormat="1" applyBorder="1" applyProtection="1">
      <protection locked="0"/>
    </xf>
    <xf numFmtId="0" fontId="0" fillId="0" borderId="13" xfId="0" applyBorder="1" applyProtection="1">
      <protection locked="0"/>
    </xf>
    <xf numFmtId="0" fontId="0" fillId="11" borderId="9" xfId="0" applyFill="1" applyBorder="1"/>
    <xf numFmtId="0" fontId="0" fillId="11" borderId="10" xfId="0" applyFill="1" applyBorder="1"/>
    <xf numFmtId="14" fontId="7" fillId="11" borderId="10" xfId="0" applyNumberFormat="1" applyFont="1" applyFill="1" applyBorder="1"/>
    <xf numFmtId="0" fontId="7" fillId="11" borderId="10" xfId="0" applyFont="1" applyFill="1" applyBorder="1"/>
    <xf numFmtId="0" fontId="7" fillId="11" borderId="11" xfId="0" applyFont="1" applyFill="1" applyBorder="1"/>
    <xf numFmtId="9" fontId="32" fillId="12" borderId="0" xfId="2" applyFont="1" applyFill="1"/>
    <xf numFmtId="0" fontId="11" fillId="0" borderId="0" xfId="0" applyFont="1" applyAlignment="1">
      <alignment horizontal="left" vertical="center" indent="8"/>
    </xf>
    <xf numFmtId="0" fontId="33" fillId="0" borderId="0" xfId="0" applyFont="1" applyAlignment="1">
      <alignment horizontal="left" vertical="center" indent="13"/>
    </xf>
    <xf numFmtId="0" fontId="31" fillId="0" borderId="0" xfId="0" applyFont="1" applyBorder="1"/>
    <xf numFmtId="0" fontId="31" fillId="0" borderId="0" xfId="0" applyFont="1" applyAlignment="1">
      <alignment horizontal="center"/>
    </xf>
    <xf numFmtId="9" fontId="31" fillId="0" borderId="0" xfId="2" applyFont="1" applyAlignment="1">
      <alignment horizontal="center"/>
    </xf>
    <xf numFmtId="0" fontId="11" fillId="0" borderId="0" xfId="0" applyFont="1" applyAlignment="1">
      <alignment horizontal="center" vertical="top"/>
    </xf>
    <xf numFmtId="9" fontId="11" fillId="0" borderId="0" xfId="2" applyFont="1" applyAlignment="1">
      <alignment horizontal="center" vertical="top"/>
    </xf>
    <xf numFmtId="0" fontId="0" fillId="0" borderId="0" xfId="0" applyNumberFormat="1" applyAlignment="1">
      <alignment horizontal="right"/>
    </xf>
    <xf numFmtId="9" fontId="31" fillId="0" borderId="14" xfId="2" applyFont="1" applyBorder="1" applyAlignment="1">
      <alignment horizontal="center"/>
    </xf>
    <xf numFmtId="9" fontId="34" fillId="0" borderId="14" xfId="2" applyFont="1" applyBorder="1" applyAlignment="1">
      <alignment horizontal="center"/>
    </xf>
    <xf numFmtId="0" fontId="0" fillId="0" borderId="8" xfId="0" applyFill="1" applyBorder="1" applyProtection="1">
      <protection locked="0"/>
    </xf>
    <xf numFmtId="0" fontId="37" fillId="0" borderId="16" xfId="3" applyFont="1" applyBorder="1"/>
    <xf numFmtId="0" fontId="37" fillId="0" borderId="16" xfId="3" applyFont="1" applyBorder="1" applyAlignment="1">
      <alignment horizontal="center"/>
    </xf>
    <xf numFmtId="0" fontId="38" fillId="0" borderId="0" xfId="0" applyFont="1" applyFill="1" applyAlignment="1">
      <alignment horizontal="left" vertical="center"/>
    </xf>
    <xf numFmtId="0" fontId="36" fillId="0" borderId="0" xfId="0" applyFont="1" applyFill="1"/>
    <xf numFmtId="0" fontId="36" fillId="0" borderId="0" xfId="0" applyFont="1" applyFill="1" applyAlignment="1">
      <alignment horizontal="center"/>
    </xf>
    <xf numFmtId="0" fontId="39" fillId="0" borderId="0" xfId="0" applyFont="1" applyFill="1" applyAlignment="1">
      <alignment horizontal="left"/>
    </xf>
    <xf numFmtId="0" fontId="39" fillId="0" borderId="0" xfId="0" applyFont="1" applyFill="1"/>
    <xf numFmtId="0" fontId="36" fillId="0" borderId="0" xfId="0" applyNumberFormat="1" applyFont="1" applyFill="1"/>
    <xf numFmtId="0" fontId="44" fillId="0" borderId="0" xfId="0" applyFont="1"/>
    <xf numFmtId="0" fontId="46" fillId="12" borderId="17" xfId="0" applyFont="1" applyFill="1" applyBorder="1" applyAlignment="1">
      <alignment horizontal="center" vertical="center"/>
    </xf>
    <xf numFmtId="0" fontId="46" fillId="12" borderId="17" xfId="0" applyFont="1" applyFill="1" applyBorder="1" applyAlignment="1">
      <alignment vertical="center"/>
    </xf>
    <xf numFmtId="0" fontId="47" fillId="0" borderId="17" xfId="0" applyFont="1" applyFill="1" applyBorder="1" applyAlignment="1">
      <alignment horizontal="right" vertical="center"/>
    </xf>
    <xf numFmtId="164" fontId="48" fillId="0" borderId="17" xfId="2" applyNumberFormat="1" applyFont="1" applyBorder="1" applyAlignment="1">
      <alignment horizontal="right" vertical="center"/>
    </xf>
    <xf numFmtId="0" fontId="41" fillId="12" borderId="17" xfId="0" applyFont="1" applyFill="1" applyBorder="1" applyAlignment="1">
      <alignment horizontal="center" vertical="center"/>
    </xf>
    <xf numFmtId="0" fontId="42" fillId="12" borderId="17" xfId="0" applyFont="1" applyFill="1" applyBorder="1" applyAlignment="1">
      <alignment horizontal="right" vertical="center"/>
    </xf>
    <xf numFmtId="164" fontId="43" fillId="12" borderId="17" xfId="2" applyNumberFormat="1" applyFont="1" applyFill="1" applyBorder="1" applyAlignment="1">
      <alignment horizontal="right" vertical="center"/>
    </xf>
    <xf numFmtId="0" fontId="41" fillId="12" borderId="17" xfId="0" applyFont="1" applyFill="1" applyBorder="1" applyAlignment="1">
      <alignment vertical="center"/>
    </xf>
    <xf numFmtId="0" fontId="44" fillId="0" borderId="0" xfId="0" applyFont="1" applyFill="1"/>
    <xf numFmtId="0" fontId="13" fillId="12" borderId="0" xfId="0" applyFont="1" applyFill="1"/>
    <xf numFmtId="0" fontId="41" fillId="12" borderId="0" xfId="0" applyFont="1" applyFill="1" applyAlignment="1">
      <alignment horizontal="center"/>
    </xf>
    <xf numFmtId="0" fontId="31" fillId="12" borderId="14" xfId="0" applyFont="1" applyFill="1" applyBorder="1" applyAlignment="1">
      <alignment horizontal="center"/>
    </xf>
    <xf numFmtId="0" fontId="2" fillId="0" borderId="0" xfId="0" applyFont="1" applyAlignment="1">
      <alignment horizontal="left"/>
    </xf>
    <xf numFmtId="14" fontId="1" fillId="2" borderId="0" xfId="0" applyNumberFormat="1" applyFont="1" applyFill="1" applyAlignment="1" applyProtection="1">
      <alignment horizontal="left"/>
      <protection locked="0"/>
    </xf>
    <xf numFmtId="0" fontId="7" fillId="6" borderId="0" xfId="0" applyFont="1" applyFill="1" applyAlignment="1">
      <alignment horizontal="left" vertical="center" wrapText="1"/>
    </xf>
    <xf numFmtId="0" fontId="14" fillId="5" borderId="0" xfId="0" applyFont="1" applyFill="1" applyAlignment="1">
      <alignment horizontal="center" wrapText="1"/>
    </xf>
    <xf numFmtId="0" fontId="25" fillId="0" borderId="0" xfId="0" applyFont="1" applyAlignment="1">
      <alignment horizontal="left"/>
    </xf>
    <xf numFmtId="14" fontId="1" fillId="10" borderId="0" xfId="0" applyNumberFormat="1" applyFont="1" applyFill="1" applyAlignment="1" applyProtection="1">
      <alignment horizontal="left"/>
      <protection locked="0"/>
    </xf>
    <xf numFmtId="0" fontId="7" fillId="9" borderId="0" xfId="0" applyFont="1" applyFill="1" applyAlignment="1">
      <alignment horizontal="left" vertical="center" wrapText="1"/>
    </xf>
    <xf numFmtId="0" fontId="14" fillId="11" borderId="0" xfId="0" applyFont="1" applyFill="1" applyAlignment="1">
      <alignment horizontal="center" wrapText="1"/>
    </xf>
    <xf numFmtId="164" fontId="40" fillId="0" borderId="0" xfId="0" applyNumberFormat="1" applyFont="1" applyFill="1" applyAlignment="1">
      <alignment horizontal="center"/>
    </xf>
    <xf numFmtId="0" fontId="36" fillId="0" borderId="0" xfId="0" applyFont="1" applyFill="1" applyAlignment="1">
      <alignment horizontal="left" wrapText="1"/>
    </xf>
    <xf numFmtId="0" fontId="31" fillId="12" borderId="14" xfId="0" applyFont="1" applyFill="1" applyBorder="1" applyAlignment="1">
      <alignment horizontal="center" wrapText="1"/>
    </xf>
    <xf numFmtId="0" fontId="8" fillId="0" borderId="6"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0" xfId="0" applyAlignment="1">
      <alignment horizontal="left" vertical="top" wrapText="1"/>
    </xf>
  </cellXfs>
  <cellStyles count="4">
    <cellStyle name="Encabezado 1" xfId="3" builtinId="16"/>
    <cellStyle name="Hipervínculo" xfId="1" builtinId="8"/>
    <cellStyle name="Normal" xfId="0" builtinId="0"/>
    <cellStyle name="Porcentaje" xfId="2" builtinId="5"/>
  </cellStyles>
  <dxfs count="67">
    <dxf>
      <border diagonalUp="0" diagonalDown="0">
        <left/>
        <right/>
        <top style="thin">
          <color theme="5"/>
        </top>
        <bottom style="thin">
          <color theme="5"/>
        </bottom>
        <vertical/>
        <horizontal style="thin">
          <color theme="5"/>
        </horizontal>
      </border>
    </dxf>
    <dxf>
      <border>
        <top style="thin">
          <color theme="5"/>
        </top>
      </border>
    </dxf>
    <dxf>
      <border diagonalUp="0" diagonalDown="0">
        <left style="thin">
          <color theme="5"/>
        </left>
        <right style="thin">
          <color theme="5"/>
        </right>
        <top style="thin">
          <color theme="5"/>
        </top>
        <bottom style="thin">
          <color theme="5"/>
        </bottom>
      </border>
    </dxf>
    <dxf>
      <border>
        <bottom style="thin">
          <color theme="5"/>
        </bottom>
      </border>
    </dxf>
    <dxf>
      <font>
        <strike val="0"/>
        <outline val="0"/>
        <shadow val="0"/>
        <u val="none"/>
        <vertAlign val="baseline"/>
        <sz val="11"/>
        <color theme="0"/>
        <name val="Calibri"/>
        <scheme val="none"/>
      </font>
      <fill>
        <patternFill patternType="solid">
          <fgColor indexed="64"/>
          <bgColor theme="5"/>
        </patternFill>
      </fill>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ill>
        <patternFill patternType="solid">
          <bgColor theme="8" tint="0.79998168889431442"/>
        </patternFill>
      </fill>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border diagonalUp="0" diagonalDown="0">
        <left style="thin">
          <color theme="5" tint="0.39994506668294322"/>
        </left>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numFmt numFmtId="19" formatCode="dd/mm/yyyy"/>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style="thin">
          <color theme="5" tint="0.39994506668294322"/>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protection locked="0" hidden="0"/>
    </dxf>
    <dxf>
      <border diagonalUp="0" diagonalDown="0">
        <left/>
        <right style="thin">
          <color theme="5" tint="0.39994506668294322"/>
        </right>
        <top style="thin">
          <color theme="5" tint="0.39994506668294322"/>
        </top>
        <bottom style="thin">
          <color theme="5" tint="0.39994506668294322"/>
        </bottom>
        <vertical style="thin">
          <color theme="5" tint="0.39994506668294322"/>
        </vertical>
        <horizontal style="thin">
          <color theme="5" tint="0.39994506668294322"/>
        </horizontal>
      </border>
    </dxf>
    <dxf>
      <border>
        <top style="thin">
          <color theme="5" tint="0.39994506668294322"/>
        </top>
      </border>
    </dxf>
    <dxf>
      <border diagonalUp="0" diagonalDown="0">
        <left style="thin">
          <color theme="5" tint="0.39994506668294322"/>
        </left>
        <right style="thin">
          <color theme="5" tint="0.39994506668294322"/>
        </right>
        <top style="thin">
          <color theme="5" tint="0.39994506668294322"/>
        </top>
        <bottom style="thin">
          <color theme="5" tint="0.39994506668294322"/>
        </bottom>
      </border>
    </dxf>
    <dxf>
      <border>
        <bottom style="thin">
          <color theme="5" tint="0.39994506668294322"/>
        </bottom>
      </border>
    </dxf>
    <dxf>
      <fill>
        <patternFill>
          <fgColor indexed="64"/>
          <bgColor rgb="FFEE8C10"/>
        </patternFill>
      </fill>
      <border diagonalUp="0" diagonalDown="0" outline="0">
        <left style="thin">
          <color theme="5" tint="0.39994506668294322"/>
        </left>
        <right style="thin">
          <color theme="5" tint="0.39994506668294322"/>
        </right>
        <top/>
        <bottom/>
      </border>
    </dxf>
    <dxf>
      <font>
        <color rgb="FF9C0006"/>
      </font>
      <fill>
        <patternFill>
          <bgColor rgb="FFFFC7CE"/>
        </patternFill>
      </fill>
    </dxf>
    <dxf>
      <fill>
        <patternFill>
          <bgColor theme="0" tint="-4.9989318521683403E-2"/>
        </patternFill>
      </fill>
    </dxf>
    <dxf>
      <font>
        <color theme="5"/>
      </font>
      <fill>
        <patternFill>
          <bgColor theme="0" tint="-4.9989318521683403E-2"/>
        </patternFill>
      </fill>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left/>
        <right/>
        <top style="thin">
          <color theme="9"/>
        </top>
        <bottom style="thin">
          <color theme="9"/>
        </bottom>
        <vertical/>
        <horizontal style="thin">
          <color theme="9"/>
        </horizontal>
      </border>
      <protection locked="0" hidden="0"/>
    </dxf>
    <dxf>
      <border diagonalUp="0" diagonalDown="0" outline="0">
        <left/>
        <right/>
        <top style="thin">
          <color theme="9"/>
        </top>
        <bottom style="thin">
          <color theme="9"/>
        </bottom>
      </border>
      <protection locked="0" hidden="0"/>
    </dxf>
    <dxf>
      <numFmt numFmtId="19" formatCode="dd/mm/yyyy"/>
      <border diagonalUp="0" diagonalDown="0" outline="0">
        <left/>
        <right/>
        <top style="thin">
          <color theme="9"/>
        </top>
        <bottom style="thin">
          <color theme="9"/>
        </bottom>
      </border>
      <protection locked="0" hidden="0"/>
    </dxf>
    <dxf>
      <border diagonalUp="0" diagonalDown="0" outline="0">
        <left/>
        <right/>
        <top style="thin">
          <color theme="9"/>
        </top>
        <bottom style="thin">
          <color theme="9"/>
        </bottom>
      </border>
      <protection locked="0" hidden="0"/>
    </dxf>
    <dxf>
      <border diagonalUp="0" diagonalDown="0">
        <left/>
        <right/>
        <top style="thin">
          <color theme="9"/>
        </top>
        <bottom style="thin">
          <color theme="9"/>
        </bottom>
        <vertical/>
        <horizontal style="thin">
          <color theme="9"/>
        </horizontal>
      </border>
    </dxf>
    <dxf>
      <border>
        <top style="thin">
          <color rgb="FF70AD47"/>
        </top>
      </border>
    </dxf>
    <dxf>
      <border diagonalUp="0" diagonalDown="0">
        <left style="thin">
          <color rgb="FF70AD47"/>
        </left>
        <right style="thin">
          <color rgb="FF70AD47"/>
        </right>
        <top style="thin">
          <color rgb="FF70AD47"/>
        </top>
        <bottom style="thin">
          <color rgb="FF70AD47"/>
        </bottom>
      </border>
    </dxf>
    <dxf>
      <border>
        <bottom style="thin">
          <color rgb="FF70AD47"/>
        </bottom>
      </border>
    </dxf>
  </dxfs>
  <tableStyles count="0" defaultTableStyle="TableStyleMedium2" defaultPivotStyle="PivotStyleLight16"/>
  <colors>
    <mruColors>
      <color rgb="FFEE8C10"/>
      <color rgb="FFFFCC3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 cumplimiento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2">
                <a:lumMod val="20000"/>
                <a:lumOff val="80000"/>
              </a:schemeClr>
            </a:solidFill>
            <a:ln>
              <a:noFill/>
            </a:ln>
            <a:effectLst>
              <a:outerShdw blurRad="50800" dist="38100" dir="2700000" algn="tl" rotWithShape="0">
                <a:prstClr val="black">
                  <a:alpha val="40000"/>
                </a:prstClr>
              </a:outerShdw>
              <a:softEdge rad="31750"/>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softEdge rad="31750"/>
              </a:effectLst>
            </c:spPr>
            <c:extLst>
              <c:ext xmlns:c16="http://schemas.microsoft.com/office/drawing/2014/chart" uri="{C3380CC4-5D6E-409C-BE32-E72D297353CC}">
                <c16:uniqueId val="{00000002-5268-4EB8-A86E-5C870CEF34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OPORTUNIDAD!$B$3:$I$3</c:f>
              <c:strCache>
                <c:ptCount val="8"/>
                <c:pt idx="0">
                  <c:v>GLOBAL</c:v>
                </c:pt>
                <c:pt idx="1">
                  <c:v>Enfermería</c:v>
                </c:pt>
                <c:pt idx="2">
                  <c:v>Medicina</c:v>
                </c:pt>
                <c:pt idx="3">
                  <c:v>TCAE</c:v>
                </c:pt>
                <c:pt idx="4">
                  <c:v>Celador</c:v>
                </c:pt>
                <c:pt idx="5">
                  <c:v>MIR</c:v>
                </c:pt>
                <c:pt idx="6">
                  <c:v>EIR</c:v>
                </c:pt>
                <c:pt idx="7">
                  <c:v>Estudiantes</c:v>
                </c:pt>
              </c:strCache>
            </c:strRef>
          </c:cat>
          <c:val>
            <c:numRef>
              <c:f>OPORTUNIDAD!$B$6:$I$6</c:f>
              <c:numCache>
                <c:formatCode>0.0%</c:formatCode>
                <c:ptCount val="8"/>
                <c:pt idx="0">
                  <c:v>0.74285714285714288</c:v>
                </c:pt>
                <c:pt idx="1">
                  <c:v>0.88888888888888884</c:v>
                </c:pt>
                <c:pt idx="2">
                  <c:v>0.6875</c:v>
                </c:pt>
                <c:pt idx="3">
                  <c:v>0.75</c:v>
                </c:pt>
                <c:pt idx="4">
                  <c:v>0.5</c:v>
                </c:pt>
                <c:pt idx="5">
                  <c:v>0.5</c:v>
                </c:pt>
                <c:pt idx="6">
                  <c:v>1</c:v>
                </c:pt>
                <c:pt idx="7">
                  <c:v>1</c:v>
                </c:pt>
              </c:numCache>
            </c:numRef>
          </c:val>
          <c:extLst>
            <c:ext xmlns:c16="http://schemas.microsoft.com/office/drawing/2014/chart" uri="{C3380CC4-5D6E-409C-BE32-E72D297353CC}">
              <c16:uniqueId val="{00000000-5268-4EB8-A86E-5C870CEF3466}"/>
            </c:ext>
          </c:extLst>
        </c:ser>
        <c:dLbls>
          <c:showLegendKey val="0"/>
          <c:showVal val="0"/>
          <c:showCatName val="0"/>
          <c:showSerName val="0"/>
          <c:showPercent val="0"/>
          <c:showBubbleSize val="0"/>
        </c:dLbls>
        <c:gapWidth val="71"/>
        <c:overlap val="-27"/>
        <c:axId val="2096833967"/>
        <c:axId val="2096834383"/>
      </c:barChart>
      <c:catAx>
        <c:axId val="2096833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2096834383"/>
        <c:crosses val="autoZero"/>
        <c:auto val="1"/>
        <c:lblAlgn val="ctr"/>
        <c:lblOffset val="100"/>
        <c:noMultiLvlLbl val="0"/>
      </c:catAx>
      <c:valAx>
        <c:axId val="2096834383"/>
        <c:scaling>
          <c:orientation val="minMax"/>
          <c:max val="1"/>
          <c:min val="0"/>
        </c:scaling>
        <c:delete val="1"/>
        <c:axPos val="l"/>
        <c:numFmt formatCode="0%" sourceLinked="0"/>
        <c:majorTickMark val="none"/>
        <c:minorTickMark val="none"/>
        <c:tickLblPos val="nextTo"/>
        <c:crossAx val="2096833967"/>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Adherencia</a:t>
            </a:r>
          </a:p>
        </c:rich>
      </c:tx>
      <c:layout>
        <c:manualLayout>
          <c:xMode val="edge"/>
          <c:yMode val="edge"/>
          <c:x val="0.32180820245306302"/>
          <c:y val="3.11688311688311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79812458270253E-2"/>
          <c:y val="0.12845021645021645"/>
          <c:w val="0.66243287300768128"/>
          <c:h val="0.6770791832839077"/>
        </c:manualLayout>
      </c:layout>
      <c:barChart>
        <c:barDir val="col"/>
        <c:grouping val="clustered"/>
        <c:varyColors val="0"/>
        <c:ser>
          <c:idx val="0"/>
          <c:order val="0"/>
          <c:tx>
            <c:strRef>
              <c:f>'RESULTADOS POR MOMENTOS'!$F$2:$F$6</c:f>
              <c:strCache>
                <c:ptCount val="5"/>
                <c:pt idx="0">
                  <c:v>A. número de acciones de HM (con agua y jabón o con PBA) X por 100 / total de momento “x”.</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POR MOMENTOS'!$A$8:$A$12</c:f>
              <c:strCache>
                <c:ptCount val="5"/>
                <c:pt idx="0">
                  <c:v>1 Antes de contactar con el paciente</c:v>
                </c:pt>
                <c:pt idx="1">
                  <c:v>2 Antes de técnica aséptica</c:v>
                </c:pt>
                <c:pt idx="2">
                  <c:v>3 Después de exposición fluidos</c:v>
                </c:pt>
                <c:pt idx="3">
                  <c:v>4 Después de contactar con el paciente</c:v>
                </c:pt>
                <c:pt idx="4">
                  <c:v>5 Después de contactar con el entorno del paciente</c:v>
                </c:pt>
              </c:strCache>
            </c:strRef>
          </c:cat>
          <c:val>
            <c:numRef>
              <c:f>'RESULTADOS POR MOMENTOS'!$F$8:$F$12</c:f>
              <c:numCache>
                <c:formatCode>0%</c:formatCode>
                <c:ptCount val="5"/>
                <c:pt idx="0">
                  <c:v>0.7857142857142857</c:v>
                </c:pt>
                <c:pt idx="1">
                  <c:v>0.66666666666666663</c:v>
                </c:pt>
                <c:pt idx="2">
                  <c:v>0.66666666666666663</c:v>
                </c:pt>
                <c:pt idx="3">
                  <c:v>0.75</c:v>
                </c:pt>
                <c:pt idx="4">
                  <c:v>1</c:v>
                </c:pt>
              </c:numCache>
            </c:numRef>
          </c:val>
          <c:extLst>
            <c:ext xmlns:c16="http://schemas.microsoft.com/office/drawing/2014/chart" uri="{C3380CC4-5D6E-409C-BE32-E72D297353CC}">
              <c16:uniqueId val="{00000000-777B-409B-96A7-7E9F3BDD31E3}"/>
            </c:ext>
          </c:extLst>
        </c:ser>
        <c:ser>
          <c:idx val="1"/>
          <c:order val="1"/>
          <c:tx>
            <c:strRef>
              <c:f>'RESULTADOS POR MOMENTOS'!$G$2:$G$6</c:f>
              <c:strCache>
                <c:ptCount val="5"/>
                <c:pt idx="0">
                  <c:v>B  Adherencia usando PBA: nº de acciones de HM con PBA x 100/nº total momento “x”.</c:v>
                </c:pt>
              </c:strCache>
            </c:strRef>
          </c:tx>
          <c:spPr>
            <a:solidFill>
              <a:srgbClr val="EE8C1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EE8C10"/>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POR MOMENTOS'!$A$8:$A$12</c:f>
              <c:strCache>
                <c:ptCount val="5"/>
                <c:pt idx="0">
                  <c:v>1 Antes de contactar con el paciente</c:v>
                </c:pt>
                <c:pt idx="1">
                  <c:v>2 Antes de técnica aséptica</c:v>
                </c:pt>
                <c:pt idx="2">
                  <c:v>3 Después de exposición fluidos</c:v>
                </c:pt>
                <c:pt idx="3">
                  <c:v>4 Después de contactar con el paciente</c:v>
                </c:pt>
                <c:pt idx="4">
                  <c:v>5 Después de contactar con el entorno del paciente</c:v>
                </c:pt>
              </c:strCache>
            </c:strRef>
          </c:cat>
          <c:val>
            <c:numRef>
              <c:f>'RESULTADOS POR MOMENTOS'!$G$8:$G$12</c:f>
              <c:numCache>
                <c:formatCode>0%</c:formatCode>
                <c:ptCount val="5"/>
                <c:pt idx="0">
                  <c:v>0.7857142857142857</c:v>
                </c:pt>
                <c:pt idx="1">
                  <c:v>0.66666666666666663</c:v>
                </c:pt>
                <c:pt idx="2">
                  <c:v>0.33333333333333331</c:v>
                </c:pt>
                <c:pt idx="3">
                  <c:v>0.58333333333333337</c:v>
                </c:pt>
                <c:pt idx="4">
                  <c:v>1</c:v>
                </c:pt>
              </c:numCache>
            </c:numRef>
          </c:val>
          <c:extLst>
            <c:ext xmlns:c16="http://schemas.microsoft.com/office/drawing/2014/chart" uri="{C3380CC4-5D6E-409C-BE32-E72D297353CC}">
              <c16:uniqueId val="{00000001-777B-409B-96A7-7E9F3BDD31E3}"/>
            </c:ext>
          </c:extLst>
        </c:ser>
        <c:dLbls>
          <c:showLegendKey val="0"/>
          <c:showVal val="0"/>
          <c:showCatName val="0"/>
          <c:showSerName val="0"/>
          <c:showPercent val="0"/>
          <c:showBubbleSize val="0"/>
        </c:dLbls>
        <c:gapWidth val="98"/>
        <c:overlap val="-27"/>
        <c:axId val="1458301135"/>
        <c:axId val="1458299055"/>
      </c:barChart>
      <c:catAx>
        <c:axId val="1458301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58299055"/>
        <c:crosses val="autoZero"/>
        <c:auto val="1"/>
        <c:lblAlgn val="ctr"/>
        <c:lblOffset val="100"/>
        <c:noMultiLvlLbl val="0"/>
      </c:catAx>
      <c:valAx>
        <c:axId val="14582990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58301135"/>
        <c:crosses val="autoZero"/>
        <c:crossBetween val="between"/>
      </c:valAx>
      <c:spPr>
        <a:noFill/>
        <a:ln>
          <a:noFill/>
        </a:ln>
        <a:effectLst/>
      </c:spPr>
    </c:plotArea>
    <c:legend>
      <c:legendPos val="r"/>
      <c:layout>
        <c:manualLayout>
          <c:xMode val="edge"/>
          <c:yMode val="edge"/>
          <c:x val="0.7342893578142049"/>
          <c:y val="0.41141002829191803"/>
          <c:w val="0.25464563366341519"/>
          <c:h val="0.381820636056856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74545</xdr:rowOff>
    </xdr:from>
    <xdr:to>
      <xdr:col>10</xdr:col>
      <xdr:colOff>303135</xdr:colOff>
      <xdr:row>2</xdr:row>
      <xdr:rowOff>337088</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74545"/>
          <a:ext cx="11782831" cy="1107369"/>
          <a:chOff x="0" y="155096"/>
          <a:chExt cx="11777097" cy="1112213"/>
        </a:xfrm>
      </xdr:grpSpPr>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6" name="Rectángulo 5">
            <a:extLst>
              <a:ext uri="{FF2B5EF4-FFF2-40B4-BE49-F238E27FC236}">
                <a16:creationId xmlns:a16="http://schemas.microsoft.com/office/drawing/2014/main" id="{00000000-0008-0000-0100-000006000000}"/>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115956</xdr:colOff>
      <xdr:row>1</xdr:row>
      <xdr:rowOff>57978</xdr:rowOff>
    </xdr:from>
    <xdr:to>
      <xdr:col>3</xdr:col>
      <xdr:colOff>287375</xdr:colOff>
      <xdr:row>1</xdr:row>
      <xdr:rowOff>588065</xdr:rowOff>
    </xdr:to>
    <xdr:pic>
      <xdr:nvPicPr>
        <xdr:cNvPr id="7" name="Imagen 6">
          <a:extLst>
            <a:ext uri="{FF2B5EF4-FFF2-40B4-BE49-F238E27FC236}">
              <a16:creationId xmlns:a16="http://schemas.microsoft.com/office/drawing/2014/main" id="{5E8CC2E7-7802-4D8F-AED4-9A78DF24D2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56" y="248478"/>
          <a:ext cx="2979223" cy="530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202926</xdr:colOff>
      <xdr:row>28</xdr:row>
      <xdr:rowOff>8282</xdr:rowOff>
    </xdr:from>
    <xdr:to>
      <xdr:col>7</xdr:col>
      <xdr:colOff>330063</xdr:colOff>
      <xdr:row>33</xdr:row>
      <xdr:rowOff>74075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5570056" y="5218043"/>
          <a:ext cx="1601442" cy="1018293"/>
        </a:xfrm>
        <a:prstGeom prst="rect">
          <a:avLst/>
        </a:prstGeom>
      </xdr:spPr>
    </xdr:pic>
    <xdr:clientData/>
  </xdr:twoCellAnchor>
  <xdr:twoCellAnchor editAs="absolute">
    <xdr:from>
      <xdr:col>0</xdr:col>
      <xdr:colOff>0</xdr:colOff>
      <xdr:row>10</xdr:row>
      <xdr:rowOff>41413</xdr:rowOff>
    </xdr:from>
    <xdr:to>
      <xdr:col>3</xdr:col>
      <xdr:colOff>430696</xdr:colOff>
      <xdr:row>20</xdr:row>
      <xdr:rowOff>182218</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7</xdr:row>
      <xdr:rowOff>223630</xdr:rowOff>
    </xdr:from>
    <xdr:ext cx="184731" cy="264560"/>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0" y="29900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0</xdr:col>
      <xdr:colOff>0</xdr:colOff>
      <xdr:row>0</xdr:row>
      <xdr:rowOff>149087</xdr:rowOff>
    </xdr:from>
    <xdr:to>
      <xdr:col>13</xdr:col>
      <xdr:colOff>651005</xdr:colOff>
      <xdr:row>1</xdr:row>
      <xdr:rowOff>511021</xdr:rowOff>
    </xdr:to>
    <xdr:grpSp>
      <xdr:nvGrpSpPr>
        <xdr:cNvPr id="8" name="Grupo 7">
          <a:extLst>
            <a:ext uri="{FF2B5EF4-FFF2-40B4-BE49-F238E27FC236}">
              <a16:creationId xmlns:a16="http://schemas.microsoft.com/office/drawing/2014/main" id="{71D4456E-1584-44DF-A631-9C98926E6EFD}"/>
            </a:ext>
          </a:extLst>
        </xdr:cNvPr>
        <xdr:cNvGrpSpPr/>
      </xdr:nvGrpSpPr>
      <xdr:grpSpPr>
        <a:xfrm>
          <a:off x="0" y="149087"/>
          <a:ext cx="11782831" cy="1107369"/>
          <a:chOff x="0" y="155096"/>
          <a:chExt cx="11777097" cy="1112213"/>
        </a:xfrm>
      </xdr:grpSpPr>
      <xdr:pic>
        <xdr:nvPicPr>
          <xdr:cNvPr id="9" name="Imagen 8">
            <a:extLst>
              <a:ext uri="{FF2B5EF4-FFF2-40B4-BE49-F238E27FC236}">
                <a16:creationId xmlns:a16="http://schemas.microsoft.com/office/drawing/2014/main" id="{D1FE91EE-337F-45C7-8F41-AC952DF646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10" name="Rectángulo 9">
            <a:extLst>
              <a:ext uri="{FF2B5EF4-FFF2-40B4-BE49-F238E27FC236}">
                <a16:creationId xmlns:a16="http://schemas.microsoft.com/office/drawing/2014/main" id="{D4FA97BC-F818-4902-A0AB-5B6CCD3276FD}"/>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0</xdr:colOff>
      <xdr:row>0</xdr:row>
      <xdr:rowOff>347867</xdr:rowOff>
    </xdr:from>
    <xdr:to>
      <xdr:col>1</xdr:col>
      <xdr:colOff>560701</xdr:colOff>
      <xdr:row>1</xdr:row>
      <xdr:rowOff>132519</xdr:rowOff>
    </xdr:to>
    <xdr:pic>
      <xdr:nvPicPr>
        <xdr:cNvPr id="11" name="Imagen 10">
          <a:extLst>
            <a:ext uri="{FF2B5EF4-FFF2-40B4-BE49-F238E27FC236}">
              <a16:creationId xmlns:a16="http://schemas.microsoft.com/office/drawing/2014/main" id="{96095406-459F-4F20-AC0F-CE2AFC7F28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347867"/>
          <a:ext cx="2979223" cy="5300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523875</xdr:colOff>
      <xdr:row>0</xdr:row>
      <xdr:rowOff>1152525</xdr:rowOff>
    </xdr:from>
    <xdr:to>
      <xdr:col>4</xdr:col>
      <xdr:colOff>114300</xdr:colOff>
      <xdr:row>5</xdr:row>
      <xdr:rowOff>113289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4943475" y="1152525"/>
          <a:ext cx="1419225" cy="903864"/>
        </a:xfrm>
        <a:prstGeom prst="rect">
          <a:avLst/>
        </a:prstGeom>
      </xdr:spPr>
    </xdr:pic>
    <xdr:clientData/>
  </xdr:twoCellAnchor>
  <xdr:twoCellAnchor>
    <xdr:from>
      <xdr:col>0</xdr:col>
      <xdr:colOff>1238251</xdr:colOff>
      <xdr:row>15</xdr:row>
      <xdr:rowOff>123824</xdr:rowOff>
    </xdr:from>
    <xdr:to>
      <xdr:col>5</xdr:col>
      <xdr:colOff>962025</xdr:colOff>
      <xdr:row>34</xdr:row>
      <xdr:rowOff>171449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9</xdr:col>
      <xdr:colOff>514756</xdr:colOff>
      <xdr:row>0</xdr:row>
      <xdr:rowOff>1107369</xdr:rowOff>
    </xdr:to>
    <xdr:grpSp>
      <xdr:nvGrpSpPr>
        <xdr:cNvPr id="6" name="Grupo 5">
          <a:extLst>
            <a:ext uri="{FF2B5EF4-FFF2-40B4-BE49-F238E27FC236}">
              <a16:creationId xmlns:a16="http://schemas.microsoft.com/office/drawing/2014/main" id="{3E48CC2A-C92F-4AE2-A7DF-689F32CD49ED}"/>
            </a:ext>
          </a:extLst>
        </xdr:cNvPr>
        <xdr:cNvGrpSpPr/>
      </xdr:nvGrpSpPr>
      <xdr:grpSpPr>
        <a:xfrm>
          <a:off x="0" y="0"/>
          <a:ext cx="11782831" cy="1107369"/>
          <a:chOff x="0" y="155096"/>
          <a:chExt cx="11777097" cy="1112213"/>
        </a:xfrm>
      </xdr:grpSpPr>
      <xdr:pic>
        <xdr:nvPicPr>
          <xdr:cNvPr id="7" name="Imagen 6">
            <a:extLst>
              <a:ext uri="{FF2B5EF4-FFF2-40B4-BE49-F238E27FC236}">
                <a16:creationId xmlns:a16="http://schemas.microsoft.com/office/drawing/2014/main" id="{9F2403CE-0BDB-4F4C-B6E0-490D6F9C3F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8" name="Rectángulo 7">
            <a:extLst>
              <a:ext uri="{FF2B5EF4-FFF2-40B4-BE49-F238E27FC236}">
                <a16:creationId xmlns:a16="http://schemas.microsoft.com/office/drawing/2014/main" id="{26503B5C-798F-49EB-8494-EC6FEC7DB5D7}"/>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115956</xdr:colOff>
      <xdr:row>0</xdr:row>
      <xdr:rowOff>173933</xdr:rowOff>
    </xdr:from>
    <xdr:to>
      <xdr:col>0</xdr:col>
      <xdr:colOff>3095179</xdr:colOff>
      <xdr:row>0</xdr:row>
      <xdr:rowOff>704020</xdr:rowOff>
    </xdr:to>
    <xdr:pic>
      <xdr:nvPicPr>
        <xdr:cNvPr id="9" name="Imagen 8">
          <a:extLst>
            <a:ext uri="{FF2B5EF4-FFF2-40B4-BE49-F238E27FC236}">
              <a16:creationId xmlns:a16="http://schemas.microsoft.com/office/drawing/2014/main" id="{F4AB2C3B-6237-4C4B-852D-C737617924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956" y="173933"/>
          <a:ext cx="2979223" cy="530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429031</xdr:colOff>
      <xdr:row>0</xdr:row>
      <xdr:rowOff>1107369</xdr:rowOff>
    </xdr:to>
    <xdr:grpSp>
      <xdr:nvGrpSpPr>
        <xdr:cNvPr id="3" name="Grupo 2">
          <a:extLst>
            <a:ext uri="{FF2B5EF4-FFF2-40B4-BE49-F238E27FC236}">
              <a16:creationId xmlns:a16="http://schemas.microsoft.com/office/drawing/2014/main" id="{AD19A73D-7D59-4E2B-98C9-9A9EEEFA2B0D}"/>
            </a:ext>
          </a:extLst>
        </xdr:cNvPr>
        <xdr:cNvGrpSpPr/>
      </xdr:nvGrpSpPr>
      <xdr:grpSpPr>
        <a:xfrm>
          <a:off x="0" y="0"/>
          <a:ext cx="11782831" cy="1107369"/>
          <a:chOff x="0" y="155096"/>
          <a:chExt cx="11777097" cy="1112213"/>
        </a:xfrm>
      </xdr:grpSpPr>
      <xdr:pic>
        <xdr:nvPicPr>
          <xdr:cNvPr id="4" name="Imagen 3">
            <a:extLst>
              <a:ext uri="{FF2B5EF4-FFF2-40B4-BE49-F238E27FC236}">
                <a16:creationId xmlns:a16="http://schemas.microsoft.com/office/drawing/2014/main" id="{C0203D57-2FC1-42E0-9081-0C0362C48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5" name="Rectángulo 4">
            <a:extLst>
              <a:ext uri="{FF2B5EF4-FFF2-40B4-BE49-F238E27FC236}">
                <a16:creationId xmlns:a16="http://schemas.microsoft.com/office/drawing/2014/main" id="{7727935D-0DC5-4104-AA2E-C025938EE2B8}"/>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115956</xdr:colOff>
      <xdr:row>0</xdr:row>
      <xdr:rowOff>173933</xdr:rowOff>
    </xdr:from>
    <xdr:to>
      <xdr:col>0</xdr:col>
      <xdr:colOff>3095179</xdr:colOff>
      <xdr:row>0</xdr:row>
      <xdr:rowOff>704020</xdr:rowOff>
    </xdr:to>
    <xdr:pic>
      <xdr:nvPicPr>
        <xdr:cNvPr id="6" name="Imagen 5">
          <a:extLst>
            <a:ext uri="{FF2B5EF4-FFF2-40B4-BE49-F238E27FC236}">
              <a16:creationId xmlns:a16="http://schemas.microsoft.com/office/drawing/2014/main" id="{DB7C552D-2B24-4057-9FE1-E993E4A81A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56" y="173933"/>
          <a:ext cx="2979223" cy="5300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6</xdr:col>
      <xdr:colOff>561333</xdr:colOff>
      <xdr:row>21</xdr:row>
      <xdr:rowOff>47206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314325"/>
          <a:ext cx="5133333" cy="3352381"/>
        </a:xfrm>
        <a:prstGeom prst="rect">
          <a:avLst/>
        </a:prstGeom>
      </xdr:spPr>
    </xdr:pic>
    <xdr:clientData/>
  </xdr:twoCellAnchor>
  <xdr:twoCellAnchor editAs="oneCell">
    <xdr:from>
      <xdr:col>7</xdr:col>
      <xdr:colOff>0</xdr:colOff>
      <xdr:row>4</xdr:row>
      <xdr:rowOff>0</xdr:rowOff>
    </xdr:from>
    <xdr:to>
      <xdr:col>12</xdr:col>
      <xdr:colOff>437619</xdr:colOff>
      <xdr:row>21</xdr:row>
      <xdr:rowOff>56738</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5334000" y="381000"/>
          <a:ext cx="4247619" cy="3295238"/>
        </a:xfrm>
        <a:prstGeom prst="rect">
          <a:avLst/>
        </a:prstGeom>
      </xdr:spPr>
    </xdr:pic>
    <xdr:clientData/>
  </xdr:twoCellAnchor>
  <xdr:twoCellAnchor>
    <xdr:from>
      <xdr:col>0</xdr:col>
      <xdr:colOff>0</xdr:colOff>
      <xdr:row>0</xdr:row>
      <xdr:rowOff>0</xdr:rowOff>
    </xdr:from>
    <xdr:to>
      <xdr:col>15</xdr:col>
      <xdr:colOff>352831</xdr:colOff>
      <xdr:row>0</xdr:row>
      <xdr:rowOff>1107369</xdr:rowOff>
    </xdr:to>
    <xdr:grpSp>
      <xdr:nvGrpSpPr>
        <xdr:cNvPr id="5" name="Grupo 4">
          <a:extLst>
            <a:ext uri="{FF2B5EF4-FFF2-40B4-BE49-F238E27FC236}">
              <a16:creationId xmlns:a16="http://schemas.microsoft.com/office/drawing/2014/main" id="{D31CC06F-FFCA-4923-B8E8-70D763D719C3}"/>
            </a:ext>
          </a:extLst>
        </xdr:cNvPr>
        <xdr:cNvGrpSpPr/>
      </xdr:nvGrpSpPr>
      <xdr:grpSpPr>
        <a:xfrm>
          <a:off x="0" y="0"/>
          <a:ext cx="11782831" cy="1107369"/>
          <a:chOff x="0" y="155096"/>
          <a:chExt cx="11777097" cy="1112213"/>
        </a:xfrm>
      </xdr:grpSpPr>
      <xdr:pic>
        <xdr:nvPicPr>
          <xdr:cNvPr id="7" name="Imagen 6">
            <a:extLst>
              <a:ext uri="{FF2B5EF4-FFF2-40B4-BE49-F238E27FC236}">
                <a16:creationId xmlns:a16="http://schemas.microsoft.com/office/drawing/2014/main" id="{CB8A2917-E845-4951-B804-AB57F57180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8" name="Rectángulo 7">
            <a:extLst>
              <a:ext uri="{FF2B5EF4-FFF2-40B4-BE49-F238E27FC236}">
                <a16:creationId xmlns:a16="http://schemas.microsoft.com/office/drawing/2014/main" id="{99A1242A-6FD2-4ED1-917C-602117789531}"/>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115956</xdr:colOff>
      <xdr:row>0</xdr:row>
      <xdr:rowOff>173933</xdr:rowOff>
    </xdr:from>
    <xdr:to>
      <xdr:col>4</xdr:col>
      <xdr:colOff>47179</xdr:colOff>
      <xdr:row>0</xdr:row>
      <xdr:rowOff>704020</xdr:rowOff>
    </xdr:to>
    <xdr:pic>
      <xdr:nvPicPr>
        <xdr:cNvPr id="9" name="Imagen 8">
          <a:extLst>
            <a:ext uri="{FF2B5EF4-FFF2-40B4-BE49-F238E27FC236}">
              <a16:creationId xmlns:a16="http://schemas.microsoft.com/office/drawing/2014/main" id="{9C13ACEE-BA58-4BE1-A21E-B9F83B42CD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956" y="173933"/>
          <a:ext cx="2979223" cy="5300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396874</xdr:colOff>
      <xdr:row>0</xdr:row>
      <xdr:rowOff>1323975</xdr:rowOff>
    </xdr:from>
    <xdr:to>
      <xdr:col>16</xdr:col>
      <xdr:colOff>394201</xdr:colOff>
      <xdr:row>5</xdr:row>
      <xdr:rowOff>476250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826249" y="1323975"/>
          <a:ext cx="5331327" cy="2457450"/>
        </a:xfrm>
        <a:prstGeom prst="rect">
          <a:avLst/>
        </a:prstGeom>
      </xdr:spPr>
    </xdr:pic>
    <xdr:clientData/>
  </xdr:twoCellAnchor>
  <xdr:twoCellAnchor editAs="oneCell">
    <xdr:from>
      <xdr:col>9</xdr:col>
      <xdr:colOff>498475</xdr:colOff>
      <xdr:row>5</xdr:row>
      <xdr:rowOff>806450</xdr:rowOff>
    </xdr:from>
    <xdr:to>
      <xdr:col>15</xdr:col>
      <xdr:colOff>212189</xdr:colOff>
      <xdr:row>6</xdr:row>
      <xdr:rowOff>187221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927850" y="4111625"/>
          <a:ext cx="4285714" cy="828571"/>
        </a:xfrm>
        <a:prstGeom prst="rect">
          <a:avLst/>
        </a:prstGeom>
      </xdr:spPr>
    </xdr:pic>
    <xdr:clientData/>
  </xdr:twoCellAnchor>
  <xdr:twoCellAnchor>
    <xdr:from>
      <xdr:col>0</xdr:col>
      <xdr:colOff>0</xdr:colOff>
      <xdr:row>0</xdr:row>
      <xdr:rowOff>0</xdr:rowOff>
    </xdr:from>
    <xdr:to>
      <xdr:col>16</xdr:col>
      <xdr:colOff>19456</xdr:colOff>
      <xdr:row>0</xdr:row>
      <xdr:rowOff>1107369</xdr:rowOff>
    </xdr:to>
    <xdr:grpSp>
      <xdr:nvGrpSpPr>
        <xdr:cNvPr id="9" name="Grupo 8">
          <a:extLst>
            <a:ext uri="{FF2B5EF4-FFF2-40B4-BE49-F238E27FC236}">
              <a16:creationId xmlns:a16="http://schemas.microsoft.com/office/drawing/2014/main" id="{1B39192A-C16D-45EE-BB87-1B1D30C0DB56}"/>
            </a:ext>
          </a:extLst>
        </xdr:cNvPr>
        <xdr:cNvGrpSpPr/>
      </xdr:nvGrpSpPr>
      <xdr:grpSpPr>
        <a:xfrm>
          <a:off x="0" y="0"/>
          <a:ext cx="11782831" cy="1107369"/>
          <a:chOff x="0" y="155096"/>
          <a:chExt cx="11777097" cy="1112213"/>
        </a:xfrm>
      </xdr:grpSpPr>
      <xdr:pic>
        <xdr:nvPicPr>
          <xdr:cNvPr id="10" name="Imagen 9">
            <a:extLst>
              <a:ext uri="{FF2B5EF4-FFF2-40B4-BE49-F238E27FC236}">
                <a16:creationId xmlns:a16="http://schemas.microsoft.com/office/drawing/2014/main" id="{8EE88F65-0744-418A-B52C-28B7CB3890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89031" y="155096"/>
            <a:ext cx="2676523" cy="887924"/>
          </a:xfrm>
          <a:prstGeom prst="rect">
            <a:avLst/>
          </a:prstGeom>
        </xdr:spPr>
      </xdr:pic>
      <xdr:sp macro="" textlink="">
        <xdr:nvSpPr>
          <xdr:cNvPr id="11" name="Rectángulo 10">
            <a:extLst>
              <a:ext uri="{FF2B5EF4-FFF2-40B4-BE49-F238E27FC236}">
                <a16:creationId xmlns:a16="http://schemas.microsoft.com/office/drawing/2014/main" id="{5E8576CF-C674-4348-97D5-533ADC48B759}"/>
              </a:ext>
            </a:extLst>
          </xdr:cNvPr>
          <xdr:cNvSpPr/>
        </xdr:nvSpPr>
        <xdr:spPr>
          <a:xfrm>
            <a:off x="0" y="1122013"/>
            <a:ext cx="11777097" cy="145296"/>
          </a:xfrm>
          <a:prstGeom prst="rect">
            <a:avLst/>
          </a:prstGeom>
          <a:solidFill>
            <a:srgbClr val="FFCC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editAs="oneCell">
    <xdr:from>
      <xdr:col>0</xdr:col>
      <xdr:colOff>115956</xdr:colOff>
      <xdr:row>0</xdr:row>
      <xdr:rowOff>173933</xdr:rowOff>
    </xdr:from>
    <xdr:to>
      <xdr:col>4</xdr:col>
      <xdr:colOff>475804</xdr:colOff>
      <xdr:row>0</xdr:row>
      <xdr:rowOff>704020</xdr:rowOff>
    </xdr:to>
    <xdr:pic>
      <xdr:nvPicPr>
        <xdr:cNvPr id="12" name="Imagen 11">
          <a:extLst>
            <a:ext uri="{FF2B5EF4-FFF2-40B4-BE49-F238E27FC236}">
              <a16:creationId xmlns:a16="http://schemas.microsoft.com/office/drawing/2014/main" id="{50D0C68A-FFAB-4DFE-A884-900474EB3D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956" y="173933"/>
          <a:ext cx="2979223" cy="5300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1</xdr:col>
      <xdr:colOff>383819</xdr:colOff>
      <xdr:row>11</xdr:row>
      <xdr:rowOff>180975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l="3761" t="53167" r="-2509" b="26539"/>
        <a:stretch/>
      </xdr:blipFill>
      <xdr:spPr>
        <a:xfrm>
          <a:off x="0" y="409575"/>
          <a:ext cx="3631844" cy="9144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6</xdr:col>
      <xdr:colOff>28575</xdr:colOff>
      <xdr:row>42</xdr:row>
      <xdr:rowOff>19050</xdr:rowOff>
    </xdr:from>
    <xdr:to>
      <xdr:col>8</xdr:col>
      <xdr:colOff>687132</xdr:colOff>
      <xdr:row>49</xdr:row>
      <xdr:rowOff>75558</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7267575" y="6181725"/>
          <a:ext cx="2182557" cy="1390008"/>
        </a:xfrm>
        <a:prstGeom prst="rect">
          <a:avLst/>
        </a:prstGeom>
      </xdr:spPr>
    </xdr:pic>
    <xdr:clientData/>
  </xdr:twoCellAnchor>
  <xdr:twoCellAnchor editAs="oneCell">
    <xdr:from>
      <xdr:col>0</xdr:col>
      <xdr:colOff>0</xdr:colOff>
      <xdr:row>0</xdr:row>
      <xdr:rowOff>0</xdr:rowOff>
    </xdr:from>
    <xdr:to>
      <xdr:col>11</xdr:col>
      <xdr:colOff>729493</xdr:colOff>
      <xdr:row>0</xdr:row>
      <xdr:rowOff>1170533</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0" y="0"/>
          <a:ext cx="11778493" cy="117053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men Valcarcel Cabrera" refreshedDate="44685.547038657409" createdVersion="6" refreshedVersion="6" minRefreshableVersion="3" recordCount="202" xr:uid="{00000000-000A-0000-FFFF-FFFF4C000000}">
  <cacheSource type="worksheet">
    <worksheetSource name="Tabla18"/>
  </cacheSource>
  <cacheFields count="11">
    <cacheField name="id" numFmtId="0">
      <sharedItems/>
    </cacheField>
    <cacheField name="Observador" numFmtId="0">
      <sharedItems/>
    </cacheField>
    <cacheField name="Fecha" numFmtId="14">
      <sharedItems containsDate="1" containsMixedTypes="1" minDate="2022-03-23T00:00:00" maxDate="2022-04-21T00:00:00" count="5">
        <d v="2022-04-20T00:00:00"/>
        <s v=""/>
        <d v="2022-03-24T00:00:00" u="1"/>
        <d v="2022-03-25T00:00:00" u="1"/>
        <d v="2022-03-23T00:00:00" u="1"/>
      </sharedItems>
    </cacheField>
    <cacheField name="Unidad" numFmtId="14">
      <sharedItems count="4">
        <s v="MEDICINA INTERNA, ENFERMEDADES INFECCIOSAS Y CUIDADOS PALIATIVOS"/>
        <s v=""/>
        <e v="#VALUE!" u="1"/>
        <s v="ANESTESIOLOGÍA Y REANIMACIÓN" u="1"/>
      </sharedItems>
    </cacheField>
    <cacheField name="Oportunidad/OBSERVACIÓN" numFmtId="14">
      <sharedItems containsMixedTypes="1" containsNumber="1" containsInteger="1" minValue="0" maxValue="0" count="37">
        <s v="OPORTUNIDAD 001"/>
        <s v="OPORTUNIDAD 002"/>
        <s v="OPORTUNIDAD 003"/>
        <s v="OPORTUNIDAD 004"/>
        <s v="OPORTUNIDAD 005"/>
        <s v="OPORTUNIDAD 006"/>
        <s v="OPORTUNIDAD 007"/>
        <s v="OPORTUNIDAD 008"/>
        <s v="OPORTUNIDAD 009"/>
        <s v="OPORTUNIDAD 010"/>
        <s v="OPORTUNIDAD 011"/>
        <s v="OPORTUNIDAD 012"/>
        <s v="OPORTUNIDAD 013"/>
        <s v="OPORTUNIDAD 014"/>
        <s v="OPORTUNIDAD 015"/>
        <s v="OPORTUNIDAD 016"/>
        <s v="OPORTUNIDAD 017"/>
        <s v="OPORTUNIDAD 018"/>
        <s v="OPORTUNIDAD 019"/>
        <s v="OPORTUNIDAD 020"/>
        <s v="OPORTUNIDAD 021"/>
        <s v="OPORTUNIDAD 022"/>
        <s v="OPORTUNIDAD 023"/>
        <s v="OPORTUNIDAD 024"/>
        <s v="OPORTUNIDAD 025"/>
        <s v="OPORTUNIDAD 026"/>
        <s v="OPORTUNIDAD 027"/>
        <s v="OPORTUNIDAD 028"/>
        <s v="OPORTUNIDAD 029"/>
        <s v="OPORTUNIDAD 030"/>
        <s v="OPORTUNIDAD 031"/>
        <s v="OPORTUNIDAD 032"/>
        <s v="OPORTUNIDAD 033"/>
        <s v="OPORTUNIDAD 034"/>
        <s v="OPORTUNIDAD 035"/>
        <s v=""/>
        <n v="0" u="1"/>
      </sharedItems>
    </cacheField>
    <cacheField name="Momento" numFmtId="14">
      <sharedItems containsMixedTypes="1" containsNumber="1" containsInteger="1" minValue="0" maxValue="0" count="7">
        <s v="1 Antes de contactar con el paciente"/>
        <s v="2 Antes de técnica aséptica"/>
        <s v="3 Después de exposición fluidos"/>
        <s v="4 Después de contactar con el paciente"/>
        <s v="5 Después de contactar con el entorno del paciente"/>
        <s v=""/>
        <n v="0" u="1"/>
      </sharedItems>
    </cacheField>
    <cacheField name="Categoría profesional" numFmtId="14">
      <sharedItems containsMixedTypes="1" containsNumber="1" containsInteger="1" minValue="0" maxValue="0" count="9">
        <s v="Enfermería"/>
        <s v="TCAE"/>
        <s v="MIR"/>
        <s v="Estudiantes"/>
        <s v="Medicina"/>
        <s v="EIR"/>
        <s v="Celador"/>
        <s v=""/>
        <n v="0" u="1"/>
      </sharedItems>
    </cacheField>
    <cacheField name="HM" numFmtId="0">
      <sharedItems containsMixedTypes="1" containsNumber="1" containsInteger="1" minValue="0" maxValue="1"/>
    </cacheField>
    <cacheField name="PBA" numFmtId="0">
      <sharedItems containsMixedTypes="1" containsNumber="1" containsInteger="1" minValue="1" maxValue="1"/>
    </cacheField>
    <cacheField name="Agua y Jabón" numFmtId="0">
      <sharedItems containsMixedTypes="1" containsNumber="1" containsInteger="1" minValue="0" maxValue="1"/>
    </cacheField>
    <cacheField name="Guant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
  <r>
    <s v="001"/>
    <s v="yo"/>
    <x v="0"/>
    <x v="0"/>
    <x v="0"/>
    <x v="0"/>
    <x v="0"/>
    <n v="1"/>
    <n v="1"/>
    <n v="0"/>
    <s v=""/>
  </r>
  <r>
    <s v="002"/>
    <s v="yo"/>
    <x v="0"/>
    <x v="0"/>
    <x v="1"/>
    <x v="0"/>
    <x v="0"/>
    <n v="1"/>
    <n v="1"/>
    <n v="0"/>
    <s v=""/>
  </r>
  <r>
    <s v="003"/>
    <s v="yo"/>
    <x v="0"/>
    <x v="0"/>
    <x v="2"/>
    <x v="0"/>
    <x v="1"/>
    <n v="0"/>
    <s v=""/>
    <s v=""/>
    <s v=""/>
  </r>
  <r>
    <s v="004"/>
    <s v="yo"/>
    <x v="0"/>
    <x v="0"/>
    <x v="3"/>
    <x v="0"/>
    <x v="0"/>
    <n v="1"/>
    <n v="1"/>
    <s v=""/>
    <s v=""/>
  </r>
  <r>
    <s v="005"/>
    <s v="yo"/>
    <x v="0"/>
    <x v="0"/>
    <x v="4"/>
    <x v="0"/>
    <x v="0"/>
    <n v="1"/>
    <n v="1"/>
    <s v=""/>
    <s v=""/>
  </r>
  <r>
    <s v="006"/>
    <s v="yo"/>
    <x v="0"/>
    <x v="0"/>
    <x v="5"/>
    <x v="1"/>
    <x v="1"/>
    <n v="1"/>
    <n v="1"/>
    <s v=""/>
    <s v=""/>
  </r>
  <r>
    <s v="007"/>
    <s v="yo"/>
    <x v="0"/>
    <x v="0"/>
    <x v="6"/>
    <x v="1"/>
    <x v="0"/>
    <n v="1"/>
    <n v="1"/>
    <s v=""/>
    <s v=""/>
  </r>
  <r>
    <s v="008"/>
    <s v="yo"/>
    <x v="0"/>
    <x v="0"/>
    <x v="7"/>
    <x v="2"/>
    <x v="0"/>
    <n v="0"/>
    <s v=""/>
    <s v=""/>
    <s v=""/>
  </r>
  <r>
    <s v="009"/>
    <s v="yo"/>
    <x v="0"/>
    <x v="0"/>
    <x v="8"/>
    <x v="2"/>
    <x v="2"/>
    <n v="1"/>
    <n v="1"/>
    <s v=""/>
    <s v=""/>
  </r>
  <r>
    <s v="010"/>
    <s v="yo"/>
    <x v="0"/>
    <x v="0"/>
    <x v="9"/>
    <x v="2"/>
    <x v="0"/>
    <n v="1"/>
    <s v=""/>
    <n v="1"/>
    <s v=""/>
  </r>
  <r>
    <s v="011"/>
    <s v="yo"/>
    <x v="0"/>
    <x v="0"/>
    <x v="9"/>
    <x v="3"/>
    <x v="0"/>
    <n v="1"/>
    <s v=""/>
    <n v="1"/>
    <s v=""/>
  </r>
  <r>
    <s v="012"/>
    <s v="yo"/>
    <x v="0"/>
    <x v="0"/>
    <x v="10"/>
    <x v="3"/>
    <x v="0"/>
    <n v="1"/>
    <n v="1"/>
    <s v=""/>
    <s v=""/>
  </r>
  <r>
    <s v="013"/>
    <s v="yo"/>
    <x v="0"/>
    <x v="0"/>
    <x v="11"/>
    <x v="4"/>
    <x v="3"/>
    <n v="1"/>
    <n v="1"/>
    <s v=""/>
    <s v=""/>
  </r>
  <r>
    <s v="014"/>
    <s v="yo"/>
    <x v="0"/>
    <x v="0"/>
    <x v="12"/>
    <x v="0"/>
    <x v="1"/>
    <n v="1"/>
    <n v="1"/>
    <s v=""/>
    <s v=""/>
  </r>
  <r>
    <s v="015"/>
    <s v=""/>
    <x v="0"/>
    <x v="0"/>
    <x v="13"/>
    <x v="3"/>
    <x v="1"/>
    <n v="1"/>
    <n v="1"/>
    <s v=""/>
    <s v=""/>
  </r>
  <r>
    <s v="016"/>
    <s v=""/>
    <x v="0"/>
    <x v="0"/>
    <x v="14"/>
    <x v="0"/>
    <x v="4"/>
    <n v="1"/>
    <n v="1"/>
    <s v=""/>
    <s v=""/>
  </r>
  <r>
    <s v="017"/>
    <s v=""/>
    <x v="0"/>
    <x v="0"/>
    <x v="15"/>
    <x v="3"/>
    <x v="4"/>
    <n v="0"/>
    <s v=""/>
    <s v=""/>
    <s v=""/>
  </r>
  <r>
    <s v="018"/>
    <s v=""/>
    <x v="0"/>
    <x v="0"/>
    <x v="16"/>
    <x v="0"/>
    <x v="4"/>
    <n v="0"/>
    <s v=""/>
    <s v=""/>
    <s v=""/>
  </r>
  <r>
    <s v="019"/>
    <s v=""/>
    <x v="0"/>
    <x v="0"/>
    <x v="17"/>
    <x v="0"/>
    <x v="4"/>
    <n v="1"/>
    <n v="1"/>
    <s v=""/>
    <s v=""/>
  </r>
  <r>
    <s v="020"/>
    <s v=""/>
    <x v="0"/>
    <x v="0"/>
    <x v="18"/>
    <x v="3"/>
    <x v="4"/>
    <n v="1"/>
    <n v="1"/>
    <s v=""/>
    <s v=""/>
  </r>
  <r>
    <s v="021"/>
    <s v=""/>
    <x v="0"/>
    <x v="0"/>
    <x v="19"/>
    <x v="0"/>
    <x v="4"/>
    <n v="1"/>
    <n v="1"/>
    <s v=""/>
    <s v=""/>
  </r>
  <r>
    <s v="022"/>
    <s v=""/>
    <x v="0"/>
    <x v="0"/>
    <x v="20"/>
    <x v="0"/>
    <x v="4"/>
    <n v="0"/>
    <s v=""/>
    <s v=""/>
    <s v=""/>
  </r>
  <r>
    <s v="023"/>
    <s v=""/>
    <x v="0"/>
    <x v="0"/>
    <x v="20"/>
    <x v="3"/>
    <x v="4"/>
    <n v="0"/>
    <s v=""/>
    <s v=""/>
    <s v=""/>
  </r>
  <r>
    <s v="024"/>
    <s v=""/>
    <x v="0"/>
    <x v="0"/>
    <x v="21"/>
    <x v="0"/>
    <x v="4"/>
    <n v="1"/>
    <n v="1"/>
    <s v=""/>
    <s v=""/>
  </r>
  <r>
    <s v="025"/>
    <s v=""/>
    <x v="0"/>
    <x v="0"/>
    <x v="21"/>
    <x v="3"/>
    <x v="4"/>
    <n v="1"/>
    <n v="1"/>
    <s v=""/>
    <s v=""/>
  </r>
  <r>
    <s v="026"/>
    <s v=""/>
    <x v="0"/>
    <x v="0"/>
    <x v="22"/>
    <x v="0"/>
    <x v="5"/>
    <n v="1"/>
    <n v="1"/>
    <s v=""/>
    <s v=""/>
  </r>
  <r>
    <s v="027"/>
    <s v=""/>
    <x v="0"/>
    <x v="0"/>
    <x v="23"/>
    <x v="3"/>
    <x v="2"/>
    <n v="0"/>
    <s v=""/>
    <s v=""/>
    <s v=""/>
  </r>
  <r>
    <s v="028"/>
    <s v=""/>
    <x v="0"/>
    <x v="0"/>
    <x v="24"/>
    <x v="1"/>
    <x v="4"/>
    <n v="0"/>
    <s v=""/>
    <s v=""/>
    <s v=""/>
  </r>
  <r>
    <s v="029"/>
    <s v=""/>
    <x v="0"/>
    <x v="0"/>
    <x v="25"/>
    <x v="2"/>
    <x v="4"/>
    <n v="0"/>
    <s v=""/>
    <s v=""/>
    <s v=""/>
  </r>
  <r>
    <s v="030"/>
    <s v=""/>
    <x v="0"/>
    <x v="0"/>
    <x v="26"/>
    <x v="3"/>
    <x v="4"/>
    <n v="1"/>
    <n v="1"/>
    <s v=""/>
    <s v=""/>
  </r>
  <r>
    <s v="031"/>
    <s v=""/>
    <x v="0"/>
    <x v="0"/>
    <x v="27"/>
    <x v="0"/>
    <x v="0"/>
    <n v="1"/>
    <n v="1"/>
    <s v=""/>
    <s v=""/>
  </r>
  <r>
    <s v="032"/>
    <s v=""/>
    <x v="0"/>
    <x v="0"/>
    <x v="28"/>
    <x v="3"/>
    <x v="6"/>
    <n v="1"/>
    <n v="1"/>
    <s v=""/>
    <s v=""/>
  </r>
  <r>
    <s v="033"/>
    <s v=""/>
    <x v="0"/>
    <x v="0"/>
    <x v="29"/>
    <x v="1"/>
    <x v="4"/>
    <n v="1"/>
    <n v="1"/>
    <s v=""/>
    <s v=""/>
  </r>
  <r>
    <s v="034"/>
    <s v=""/>
    <x v="0"/>
    <x v="0"/>
    <x v="30"/>
    <x v="2"/>
    <x v="4"/>
    <n v="1"/>
    <n v="1"/>
    <s v=""/>
    <s v=""/>
  </r>
  <r>
    <s v="035"/>
    <s v=""/>
    <x v="0"/>
    <x v="0"/>
    <x v="31"/>
    <x v="3"/>
    <x v="4"/>
    <n v="1"/>
    <n v="1"/>
    <s v=""/>
    <s v=""/>
  </r>
  <r>
    <s v="036"/>
    <s v=""/>
    <x v="0"/>
    <x v="0"/>
    <x v="32"/>
    <x v="1"/>
    <x v="6"/>
    <n v="0"/>
    <s v=""/>
    <s v=""/>
    <s v=""/>
  </r>
  <r>
    <s v="037"/>
    <s v=""/>
    <x v="0"/>
    <x v="0"/>
    <x v="33"/>
    <x v="1"/>
    <x v="4"/>
    <n v="1"/>
    <n v="1"/>
    <s v=""/>
    <s v=""/>
  </r>
  <r>
    <s v="038"/>
    <s v=""/>
    <x v="0"/>
    <x v="0"/>
    <x v="34"/>
    <x v="2"/>
    <x v="4"/>
    <n v="1"/>
    <s v=""/>
    <n v="1"/>
    <s v=""/>
  </r>
  <r>
    <s v="039"/>
    <s v=""/>
    <x v="0"/>
    <x v="0"/>
    <x v="34"/>
    <x v="3"/>
    <x v="4"/>
    <n v="1"/>
    <s v=""/>
    <n v="1"/>
    <s v=""/>
  </r>
  <r>
    <s v="040"/>
    <s v=""/>
    <x v="1"/>
    <x v="1"/>
    <x v="35"/>
    <x v="5"/>
    <x v="7"/>
    <s v=""/>
    <s v=""/>
    <s v=""/>
    <s v=""/>
  </r>
  <r>
    <s v="041"/>
    <s v=""/>
    <x v="1"/>
    <x v="1"/>
    <x v="35"/>
    <x v="5"/>
    <x v="7"/>
    <s v=""/>
    <s v=""/>
    <s v=""/>
    <s v=""/>
  </r>
  <r>
    <s v="042"/>
    <s v=""/>
    <x v="1"/>
    <x v="1"/>
    <x v="35"/>
    <x v="5"/>
    <x v="7"/>
    <s v=""/>
    <s v=""/>
    <s v=""/>
    <s v=""/>
  </r>
  <r>
    <s v="043"/>
    <s v=""/>
    <x v="1"/>
    <x v="1"/>
    <x v="35"/>
    <x v="5"/>
    <x v="7"/>
    <s v=""/>
    <s v=""/>
    <s v=""/>
    <s v=""/>
  </r>
  <r>
    <s v="044"/>
    <s v=""/>
    <x v="1"/>
    <x v="1"/>
    <x v="35"/>
    <x v="5"/>
    <x v="7"/>
    <s v=""/>
    <s v=""/>
    <s v=""/>
    <s v=""/>
  </r>
  <r>
    <s v="045"/>
    <s v=""/>
    <x v="1"/>
    <x v="1"/>
    <x v="35"/>
    <x v="5"/>
    <x v="7"/>
    <s v=""/>
    <s v=""/>
    <s v=""/>
    <s v=""/>
  </r>
  <r>
    <s v="046"/>
    <s v=""/>
    <x v="1"/>
    <x v="1"/>
    <x v="35"/>
    <x v="5"/>
    <x v="7"/>
    <s v=""/>
    <s v=""/>
    <s v=""/>
    <s v=""/>
  </r>
  <r>
    <s v="047"/>
    <s v=""/>
    <x v="1"/>
    <x v="1"/>
    <x v="35"/>
    <x v="5"/>
    <x v="7"/>
    <s v=""/>
    <s v=""/>
    <s v=""/>
    <s v=""/>
  </r>
  <r>
    <s v="048"/>
    <s v=""/>
    <x v="1"/>
    <x v="1"/>
    <x v="35"/>
    <x v="5"/>
    <x v="7"/>
    <s v=""/>
    <s v=""/>
    <s v=""/>
    <s v=""/>
  </r>
  <r>
    <s v="049"/>
    <s v=""/>
    <x v="1"/>
    <x v="1"/>
    <x v="35"/>
    <x v="5"/>
    <x v="7"/>
    <s v=""/>
    <s v=""/>
    <s v=""/>
    <s v=""/>
  </r>
  <r>
    <s v="050"/>
    <s v=""/>
    <x v="1"/>
    <x v="1"/>
    <x v="35"/>
    <x v="5"/>
    <x v="7"/>
    <s v=""/>
    <s v=""/>
    <s v=""/>
    <s v=""/>
  </r>
  <r>
    <s v="051"/>
    <s v=""/>
    <x v="1"/>
    <x v="1"/>
    <x v="35"/>
    <x v="5"/>
    <x v="7"/>
    <s v=""/>
    <s v=""/>
    <s v=""/>
    <s v=""/>
  </r>
  <r>
    <s v="052"/>
    <s v=""/>
    <x v="1"/>
    <x v="1"/>
    <x v="35"/>
    <x v="5"/>
    <x v="7"/>
    <s v=""/>
    <s v=""/>
    <s v=""/>
    <s v=""/>
  </r>
  <r>
    <s v="053"/>
    <s v=""/>
    <x v="1"/>
    <x v="1"/>
    <x v="35"/>
    <x v="5"/>
    <x v="7"/>
    <s v=""/>
    <s v=""/>
    <s v=""/>
    <s v=""/>
  </r>
  <r>
    <s v="054"/>
    <s v=""/>
    <x v="1"/>
    <x v="1"/>
    <x v="35"/>
    <x v="5"/>
    <x v="7"/>
    <s v=""/>
    <s v=""/>
    <s v=""/>
    <s v=""/>
  </r>
  <r>
    <s v="055"/>
    <s v=""/>
    <x v="1"/>
    <x v="1"/>
    <x v="35"/>
    <x v="5"/>
    <x v="7"/>
    <s v=""/>
    <s v=""/>
    <s v=""/>
    <s v=""/>
  </r>
  <r>
    <s v="056"/>
    <s v=""/>
    <x v="1"/>
    <x v="1"/>
    <x v="35"/>
    <x v="5"/>
    <x v="7"/>
    <s v=""/>
    <s v=""/>
    <s v=""/>
    <s v=""/>
  </r>
  <r>
    <s v="057"/>
    <s v=""/>
    <x v="1"/>
    <x v="1"/>
    <x v="35"/>
    <x v="5"/>
    <x v="7"/>
    <s v=""/>
    <s v=""/>
    <s v=""/>
    <s v=""/>
  </r>
  <r>
    <s v="058"/>
    <s v=""/>
    <x v="1"/>
    <x v="1"/>
    <x v="35"/>
    <x v="5"/>
    <x v="7"/>
    <s v=""/>
    <s v=""/>
    <s v=""/>
    <s v=""/>
  </r>
  <r>
    <s v="059"/>
    <s v=""/>
    <x v="1"/>
    <x v="1"/>
    <x v="35"/>
    <x v="5"/>
    <x v="7"/>
    <s v=""/>
    <s v=""/>
    <s v=""/>
    <s v=""/>
  </r>
  <r>
    <s v="060"/>
    <s v=""/>
    <x v="1"/>
    <x v="1"/>
    <x v="35"/>
    <x v="5"/>
    <x v="7"/>
    <s v=""/>
    <s v=""/>
    <s v=""/>
    <s v=""/>
  </r>
  <r>
    <s v="061"/>
    <s v=""/>
    <x v="1"/>
    <x v="1"/>
    <x v="35"/>
    <x v="5"/>
    <x v="7"/>
    <s v=""/>
    <s v=""/>
    <s v=""/>
    <s v=""/>
  </r>
  <r>
    <s v="062"/>
    <s v=""/>
    <x v="1"/>
    <x v="1"/>
    <x v="35"/>
    <x v="5"/>
    <x v="7"/>
    <s v=""/>
    <s v=""/>
    <s v=""/>
    <s v=""/>
  </r>
  <r>
    <s v="063"/>
    <s v=""/>
    <x v="1"/>
    <x v="1"/>
    <x v="35"/>
    <x v="5"/>
    <x v="7"/>
    <s v=""/>
    <s v=""/>
    <s v=""/>
    <s v=""/>
  </r>
  <r>
    <s v="064"/>
    <s v=""/>
    <x v="1"/>
    <x v="1"/>
    <x v="35"/>
    <x v="5"/>
    <x v="7"/>
    <s v=""/>
    <s v=""/>
    <s v=""/>
    <s v=""/>
  </r>
  <r>
    <s v="065"/>
    <s v=""/>
    <x v="1"/>
    <x v="1"/>
    <x v="35"/>
    <x v="5"/>
    <x v="7"/>
    <s v=""/>
    <s v=""/>
    <s v=""/>
    <s v=""/>
  </r>
  <r>
    <s v="066"/>
    <s v=""/>
    <x v="1"/>
    <x v="1"/>
    <x v="35"/>
    <x v="5"/>
    <x v="7"/>
    <s v=""/>
    <s v=""/>
    <s v=""/>
    <s v=""/>
  </r>
  <r>
    <s v="067"/>
    <s v=""/>
    <x v="1"/>
    <x v="1"/>
    <x v="35"/>
    <x v="5"/>
    <x v="7"/>
    <s v=""/>
    <s v=""/>
    <s v=""/>
    <s v=""/>
  </r>
  <r>
    <s v="068"/>
    <s v=""/>
    <x v="1"/>
    <x v="1"/>
    <x v="35"/>
    <x v="5"/>
    <x v="7"/>
    <s v=""/>
    <s v=""/>
    <s v=""/>
    <s v=""/>
  </r>
  <r>
    <s v="069"/>
    <s v=""/>
    <x v="1"/>
    <x v="1"/>
    <x v="35"/>
    <x v="5"/>
    <x v="7"/>
    <s v=""/>
    <s v=""/>
    <s v=""/>
    <s v=""/>
  </r>
  <r>
    <s v="070"/>
    <s v=""/>
    <x v="1"/>
    <x v="1"/>
    <x v="35"/>
    <x v="5"/>
    <x v="7"/>
    <s v=""/>
    <s v=""/>
    <s v=""/>
    <s v=""/>
  </r>
  <r>
    <s v="071"/>
    <s v=""/>
    <x v="1"/>
    <x v="1"/>
    <x v="35"/>
    <x v="5"/>
    <x v="7"/>
    <s v=""/>
    <s v=""/>
    <s v=""/>
    <s v=""/>
  </r>
  <r>
    <s v="072"/>
    <s v=""/>
    <x v="1"/>
    <x v="1"/>
    <x v="35"/>
    <x v="5"/>
    <x v="7"/>
    <s v=""/>
    <s v=""/>
    <s v=""/>
    <s v=""/>
  </r>
  <r>
    <s v="073"/>
    <s v=""/>
    <x v="1"/>
    <x v="1"/>
    <x v="35"/>
    <x v="5"/>
    <x v="7"/>
    <s v=""/>
    <s v=""/>
    <s v=""/>
    <s v=""/>
  </r>
  <r>
    <s v="074"/>
    <s v=""/>
    <x v="1"/>
    <x v="1"/>
    <x v="35"/>
    <x v="5"/>
    <x v="7"/>
    <s v=""/>
    <s v=""/>
    <s v=""/>
    <s v=""/>
  </r>
  <r>
    <s v="075"/>
    <s v=""/>
    <x v="1"/>
    <x v="1"/>
    <x v="35"/>
    <x v="5"/>
    <x v="7"/>
    <s v=""/>
    <s v=""/>
    <s v=""/>
    <s v=""/>
  </r>
  <r>
    <s v="076"/>
    <s v=""/>
    <x v="1"/>
    <x v="1"/>
    <x v="35"/>
    <x v="5"/>
    <x v="7"/>
    <s v=""/>
    <s v=""/>
    <s v=""/>
    <s v=""/>
  </r>
  <r>
    <s v="077"/>
    <s v=""/>
    <x v="1"/>
    <x v="1"/>
    <x v="35"/>
    <x v="5"/>
    <x v="7"/>
    <s v=""/>
    <s v=""/>
    <s v=""/>
    <s v=""/>
  </r>
  <r>
    <s v="078"/>
    <s v=""/>
    <x v="1"/>
    <x v="1"/>
    <x v="35"/>
    <x v="5"/>
    <x v="7"/>
    <s v=""/>
    <s v=""/>
    <s v=""/>
    <s v=""/>
  </r>
  <r>
    <s v="079"/>
    <s v=""/>
    <x v="1"/>
    <x v="1"/>
    <x v="35"/>
    <x v="5"/>
    <x v="7"/>
    <s v=""/>
    <s v=""/>
    <s v=""/>
    <s v=""/>
  </r>
  <r>
    <s v="080"/>
    <s v=""/>
    <x v="1"/>
    <x v="1"/>
    <x v="35"/>
    <x v="5"/>
    <x v="7"/>
    <s v=""/>
    <s v=""/>
    <s v=""/>
    <s v=""/>
  </r>
  <r>
    <s v="081"/>
    <s v=""/>
    <x v="1"/>
    <x v="1"/>
    <x v="35"/>
    <x v="5"/>
    <x v="7"/>
    <s v=""/>
    <s v=""/>
    <s v=""/>
    <s v=""/>
  </r>
  <r>
    <s v="082"/>
    <s v=""/>
    <x v="1"/>
    <x v="1"/>
    <x v="35"/>
    <x v="5"/>
    <x v="7"/>
    <s v=""/>
    <s v=""/>
    <s v=""/>
    <s v=""/>
  </r>
  <r>
    <s v="083"/>
    <s v=""/>
    <x v="1"/>
    <x v="1"/>
    <x v="35"/>
    <x v="5"/>
    <x v="7"/>
    <s v=""/>
    <s v=""/>
    <s v=""/>
    <s v=""/>
  </r>
  <r>
    <s v="084"/>
    <s v=""/>
    <x v="1"/>
    <x v="1"/>
    <x v="35"/>
    <x v="5"/>
    <x v="7"/>
    <s v=""/>
    <s v=""/>
    <s v=""/>
    <s v=""/>
  </r>
  <r>
    <s v="085"/>
    <s v=""/>
    <x v="1"/>
    <x v="1"/>
    <x v="35"/>
    <x v="5"/>
    <x v="7"/>
    <s v=""/>
    <s v=""/>
    <s v=""/>
    <s v=""/>
  </r>
  <r>
    <s v="086"/>
    <s v=""/>
    <x v="1"/>
    <x v="1"/>
    <x v="35"/>
    <x v="5"/>
    <x v="7"/>
    <s v=""/>
    <s v=""/>
    <s v=""/>
    <s v=""/>
  </r>
  <r>
    <s v="087"/>
    <s v=""/>
    <x v="1"/>
    <x v="1"/>
    <x v="35"/>
    <x v="5"/>
    <x v="7"/>
    <s v=""/>
    <s v=""/>
    <s v=""/>
    <s v=""/>
  </r>
  <r>
    <s v="088"/>
    <s v=""/>
    <x v="1"/>
    <x v="1"/>
    <x v="35"/>
    <x v="5"/>
    <x v="7"/>
    <s v=""/>
    <s v=""/>
    <s v=""/>
    <s v=""/>
  </r>
  <r>
    <s v="089"/>
    <s v=""/>
    <x v="1"/>
    <x v="1"/>
    <x v="35"/>
    <x v="5"/>
    <x v="7"/>
    <s v=""/>
    <s v=""/>
    <s v=""/>
    <s v=""/>
  </r>
  <r>
    <s v="090"/>
    <s v=""/>
    <x v="1"/>
    <x v="1"/>
    <x v="35"/>
    <x v="5"/>
    <x v="7"/>
    <s v=""/>
    <s v=""/>
    <s v=""/>
    <s v=""/>
  </r>
  <r>
    <s v="091"/>
    <s v=""/>
    <x v="1"/>
    <x v="1"/>
    <x v="35"/>
    <x v="5"/>
    <x v="7"/>
    <s v=""/>
    <s v=""/>
    <s v=""/>
    <s v=""/>
  </r>
  <r>
    <s v="092"/>
    <s v=""/>
    <x v="1"/>
    <x v="1"/>
    <x v="35"/>
    <x v="5"/>
    <x v="7"/>
    <s v=""/>
    <s v=""/>
    <s v=""/>
    <s v=""/>
  </r>
  <r>
    <s v="093"/>
    <s v=""/>
    <x v="1"/>
    <x v="1"/>
    <x v="35"/>
    <x v="5"/>
    <x v="7"/>
    <s v=""/>
    <s v=""/>
    <s v=""/>
    <s v=""/>
  </r>
  <r>
    <s v="094"/>
    <s v=""/>
    <x v="1"/>
    <x v="1"/>
    <x v="35"/>
    <x v="5"/>
    <x v="7"/>
    <s v=""/>
    <s v=""/>
    <s v=""/>
    <s v=""/>
  </r>
  <r>
    <s v="095"/>
    <s v=""/>
    <x v="1"/>
    <x v="1"/>
    <x v="35"/>
    <x v="5"/>
    <x v="7"/>
    <s v=""/>
    <s v=""/>
    <s v=""/>
    <s v=""/>
  </r>
  <r>
    <s v="096"/>
    <s v=""/>
    <x v="1"/>
    <x v="1"/>
    <x v="35"/>
    <x v="5"/>
    <x v="7"/>
    <s v=""/>
    <s v=""/>
    <s v=""/>
    <s v=""/>
  </r>
  <r>
    <s v="097"/>
    <s v=""/>
    <x v="1"/>
    <x v="1"/>
    <x v="35"/>
    <x v="5"/>
    <x v="7"/>
    <s v=""/>
    <s v=""/>
    <s v=""/>
    <s v=""/>
  </r>
  <r>
    <s v="098"/>
    <s v=""/>
    <x v="1"/>
    <x v="1"/>
    <x v="35"/>
    <x v="5"/>
    <x v="7"/>
    <s v=""/>
    <s v=""/>
    <s v=""/>
    <s v=""/>
  </r>
  <r>
    <s v="099"/>
    <s v=""/>
    <x v="1"/>
    <x v="1"/>
    <x v="35"/>
    <x v="5"/>
    <x v="7"/>
    <s v=""/>
    <s v=""/>
    <s v=""/>
    <s v=""/>
  </r>
  <r>
    <s v="100"/>
    <s v=""/>
    <x v="1"/>
    <x v="1"/>
    <x v="35"/>
    <x v="5"/>
    <x v="7"/>
    <s v=""/>
    <s v=""/>
    <s v=""/>
    <s v=""/>
  </r>
  <r>
    <s v="101"/>
    <s v=""/>
    <x v="1"/>
    <x v="1"/>
    <x v="35"/>
    <x v="5"/>
    <x v="7"/>
    <s v=""/>
    <s v=""/>
    <s v=""/>
    <s v=""/>
  </r>
  <r>
    <s v="102"/>
    <s v=""/>
    <x v="1"/>
    <x v="1"/>
    <x v="35"/>
    <x v="5"/>
    <x v="7"/>
    <s v=""/>
    <s v=""/>
    <s v=""/>
    <s v=""/>
  </r>
  <r>
    <s v="103"/>
    <s v=""/>
    <x v="1"/>
    <x v="1"/>
    <x v="35"/>
    <x v="5"/>
    <x v="7"/>
    <s v=""/>
    <s v=""/>
    <s v=""/>
    <s v=""/>
  </r>
  <r>
    <s v="104"/>
    <s v=""/>
    <x v="1"/>
    <x v="1"/>
    <x v="35"/>
    <x v="5"/>
    <x v="7"/>
    <s v=""/>
    <s v=""/>
    <s v=""/>
    <s v=""/>
  </r>
  <r>
    <s v="105"/>
    <s v=""/>
    <x v="1"/>
    <x v="1"/>
    <x v="35"/>
    <x v="5"/>
    <x v="7"/>
    <s v=""/>
    <s v=""/>
    <s v=""/>
    <s v=""/>
  </r>
  <r>
    <s v="106"/>
    <s v=""/>
    <x v="1"/>
    <x v="1"/>
    <x v="35"/>
    <x v="5"/>
    <x v="7"/>
    <s v=""/>
    <s v=""/>
    <s v=""/>
    <s v=""/>
  </r>
  <r>
    <s v="107"/>
    <s v=""/>
    <x v="1"/>
    <x v="1"/>
    <x v="35"/>
    <x v="5"/>
    <x v="7"/>
    <s v=""/>
    <s v=""/>
    <s v=""/>
    <s v=""/>
  </r>
  <r>
    <s v="108"/>
    <s v=""/>
    <x v="1"/>
    <x v="1"/>
    <x v="35"/>
    <x v="5"/>
    <x v="7"/>
    <s v=""/>
    <s v=""/>
    <s v=""/>
    <s v=""/>
  </r>
  <r>
    <s v="109"/>
    <s v=""/>
    <x v="1"/>
    <x v="1"/>
    <x v="35"/>
    <x v="5"/>
    <x v="7"/>
    <s v=""/>
    <s v=""/>
    <s v=""/>
    <s v=""/>
  </r>
  <r>
    <s v="110"/>
    <s v=""/>
    <x v="1"/>
    <x v="1"/>
    <x v="35"/>
    <x v="5"/>
    <x v="7"/>
    <s v=""/>
    <s v=""/>
    <s v=""/>
    <s v=""/>
  </r>
  <r>
    <s v="111"/>
    <s v=""/>
    <x v="1"/>
    <x v="1"/>
    <x v="35"/>
    <x v="5"/>
    <x v="7"/>
    <s v=""/>
    <s v=""/>
    <s v=""/>
    <s v=""/>
  </r>
  <r>
    <s v="112"/>
    <s v=""/>
    <x v="1"/>
    <x v="1"/>
    <x v="35"/>
    <x v="5"/>
    <x v="7"/>
    <s v=""/>
    <s v=""/>
    <s v=""/>
    <s v=""/>
  </r>
  <r>
    <s v="113"/>
    <s v=""/>
    <x v="1"/>
    <x v="1"/>
    <x v="35"/>
    <x v="5"/>
    <x v="7"/>
    <s v=""/>
    <s v=""/>
    <s v=""/>
    <s v=""/>
  </r>
  <r>
    <s v="114"/>
    <s v=""/>
    <x v="1"/>
    <x v="1"/>
    <x v="35"/>
    <x v="5"/>
    <x v="7"/>
    <s v=""/>
    <s v=""/>
    <s v=""/>
    <s v=""/>
  </r>
  <r>
    <s v="115"/>
    <s v=""/>
    <x v="1"/>
    <x v="1"/>
    <x v="35"/>
    <x v="5"/>
    <x v="7"/>
    <s v=""/>
    <s v=""/>
    <s v=""/>
    <s v=""/>
  </r>
  <r>
    <s v="116"/>
    <s v=""/>
    <x v="1"/>
    <x v="1"/>
    <x v="35"/>
    <x v="5"/>
    <x v="7"/>
    <s v=""/>
    <s v=""/>
    <s v=""/>
    <s v=""/>
  </r>
  <r>
    <s v="117"/>
    <s v=""/>
    <x v="1"/>
    <x v="1"/>
    <x v="35"/>
    <x v="5"/>
    <x v="7"/>
    <s v=""/>
    <s v=""/>
    <s v=""/>
    <s v=""/>
  </r>
  <r>
    <s v="118"/>
    <s v=""/>
    <x v="1"/>
    <x v="1"/>
    <x v="35"/>
    <x v="5"/>
    <x v="7"/>
    <s v=""/>
    <s v=""/>
    <s v=""/>
    <s v=""/>
  </r>
  <r>
    <s v="119"/>
    <s v=""/>
    <x v="1"/>
    <x v="1"/>
    <x v="35"/>
    <x v="5"/>
    <x v="7"/>
    <s v=""/>
    <s v=""/>
    <s v=""/>
    <s v=""/>
  </r>
  <r>
    <s v="120"/>
    <s v=""/>
    <x v="1"/>
    <x v="1"/>
    <x v="35"/>
    <x v="5"/>
    <x v="7"/>
    <s v=""/>
    <s v=""/>
    <s v=""/>
    <s v=""/>
  </r>
  <r>
    <s v="121"/>
    <s v=""/>
    <x v="1"/>
    <x v="1"/>
    <x v="35"/>
    <x v="5"/>
    <x v="7"/>
    <s v=""/>
    <s v=""/>
    <s v=""/>
    <s v=""/>
  </r>
  <r>
    <s v="122"/>
    <s v=""/>
    <x v="1"/>
    <x v="1"/>
    <x v="35"/>
    <x v="5"/>
    <x v="7"/>
    <s v=""/>
    <s v=""/>
    <s v=""/>
    <s v=""/>
  </r>
  <r>
    <s v="123"/>
    <s v=""/>
    <x v="1"/>
    <x v="1"/>
    <x v="35"/>
    <x v="5"/>
    <x v="7"/>
    <s v=""/>
    <s v=""/>
    <s v=""/>
    <s v=""/>
  </r>
  <r>
    <s v="124"/>
    <s v=""/>
    <x v="1"/>
    <x v="1"/>
    <x v="35"/>
    <x v="5"/>
    <x v="7"/>
    <s v=""/>
    <s v=""/>
    <s v=""/>
    <s v=""/>
  </r>
  <r>
    <s v="125"/>
    <s v=""/>
    <x v="1"/>
    <x v="1"/>
    <x v="35"/>
    <x v="5"/>
    <x v="7"/>
    <s v=""/>
    <s v=""/>
    <s v=""/>
    <s v=""/>
  </r>
  <r>
    <s v="126"/>
    <s v=""/>
    <x v="1"/>
    <x v="1"/>
    <x v="35"/>
    <x v="5"/>
    <x v="7"/>
    <s v=""/>
    <s v=""/>
    <s v=""/>
    <s v=""/>
  </r>
  <r>
    <s v="127"/>
    <s v=""/>
    <x v="1"/>
    <x v="1"/>
    <x v="35"/>
    <x v="5"/>
    <x v="7"/>
    <s v=""/>
    <s v=""/>
    <s v=""/>
    <s v=""/>
  </r>
  <r>
    <s v="128"/>
    <s v=""/>
    <x v="1"/>
    <x v="1"/>
    <x v="35"/>
    <x v="5"/>
    <x v="7"/>
    <s v=""/>
    <s v=""/>
    <s v=""/>
    <s v=""/>
  </r>
  <r>
    <s v="129"/>
    <s v=""/>
    <x v="1"/>
    <x v="1"/>
    <x v="35"/>
    <x v="5"/>
    <x v="7"/>
    <s v=""/>
    <s v=""/>
    <s v=""/>
    <s v=""/>
  </r>
  <r>
    <s v="130"/>
    <s v=""/>
    <x v="1"/>
    <x v="1"/>
    <x v="35"/>
    <x v="5"/>
    <x v="7"/>
    <s v=""/>
    <s v=""/>
    <s v=""/>
    <s v=""/>
  </r>
  <r>
    <s v="131"/>
    <s v=""/>
    <x v="1"/>
    <x v="1"/>
    <x v="35"/>
    <x v="5"/>
    <x v="7"/>
    <s v=""/>
    <s v=""/>
    <s v=""/>
    <s v=""/>
  </r>
  <r>
    <s v="132"/>
    <s v=""/>
    <x v="1"/>
    <x v="1"/>
    <x v="35"/>
    <x v="5"/>
    <x v="7"/>
    <s v=""/>
    <s v=""/>
    <s v=""/>
    <s v=""/>
  </r>
  <r>
    <s v="133"/>
    <s v=""/>
    <x v="1"/>
    <x v="1"/>
    <x v="35"/>
    <x v="5"/>
    <x v="7"/>
    <s v=""/>
    <s v=""/>
    <s v=""/>
    <s v=""/>
  </r>
  <r>
    <s v="134"/>
    <s v=""/>
    <x v="1"/>
    <x v="1"/>
    <x v="35"/>
    <x v="5"/>
    <x v="7"/>
    <s v=""/>
    <s v=""/>
    <s v=""/>
    <s v=""/>
  </r>
  <r>
    <s v="135"/>
    <s v=""/>
    <x v="1"/>
    <x v="1"/>
    <x v="35"/>
    <x v="5"/>
    <x v="7"/>
    <s v=""/>
    <s v=""/>
    <s v=""/>
    <s v=""/>
  </r>
  <r>
    <s v="136"/>
    <s v=""/>
    <x v="1"/>
    <x v="1"/>
    <x v="35"/>
    <x v="5"/>
    <x v="7"/>
    <s v=""/>
    <s v=""/>
    <s v=""/>
    <s v=""/>
  </r>
  <r>
    <s v="137"/>
    <s v=""/>
    <x v="1"/>
    <x v="1"/>
    <x v="35"/>
    <x v="5"/>
    <x v="7"/>
    <s v=""/>
    <s v=""/>
    <s v=""/>
    <s v=""/>
  </r>
  <r>
    <s v="138"/>
    <s v=""/>
    <x v="1"/>
    <x v="1"/>
    <x v="35"/>
    <x v="5"/>
    <x v="7"/>
    <s v=""/>
    <s v=""/>
    <s v=""/>
    <s v=""/>
  </r>
  <r>
    <s v="139"/>
    <s v=""/>
    <x v="1"/>
    <x v="1"/>
    <x v="35"/>
    <x v="5"/>
    <x v="7"/>
    <s v=""/>
    <s v=""/>
    <s v=""/>
    <s v=""/>
  </r>
  <r>
    <s v="140"/>
    <s v=""/>
    <x v="1"/>
    <x v="1"/>
    <x v="35"/>
    <x v="5"/>
    <x v="7"/>
    <s v=""/>
    <s v=""/>
    <s v=""/>
    <s v=""/>
  </r>
  <r>
    <s v="141"/>
    <s v=""/>
    <x v="1"/>
    <x v="1"/>
    <x v="35"/>
    <x v="5"/>
    <x v="7"/>
    <s v=""/>
    <s v=""/>
    <s v=""/>
    <s v=""/>
  </r>
  <r>
    <s v="142"/>
    <s v=""/>
    <x v="1"/>
    <x v="1"/>
    <x v="35"/>
    <x v="5"/>
    <x v="7"/>
    <s v=""/>
    <s v=""/>
    <s v=""/>
    <s v=""/>
  </r>
  <r>
    <s v="143"/>
    <s v=""/>
    <x v="1"/>
    <x v="1"/>
    <x v="35"/>
    <x v="5"/>
    <x v="7"/>
    <s v=""/>
    <s v=""/>
    <s v=""/>
    <s v=""/>
  </r>
  <r>
    <s v="144"/>
    <s v=""/>
    <x v="1"/>
    <x v="1"/>
    <x v="35"/>
    <x v="5"/>
    <x v="7"/>
    <s v=""/>
    <s v=""/>
    <s v=""/>
    <s v=""/>
  </r>
  <r>
    <s v="145"/>
    <s v=""/>
    <x v="1"/>
    <x v="1"/>
    <x v="35"/>
    <x v="5"/>
    <x v="7"/>
    <s v=""/>
    <s v=""/>
    <s v=""/>
    <s v=""/>
  </r>
  <r>
    <s v="146"/>
    <s v=""/>
    <x v="1"/>
    <x v="1"/>
    <x v="35"/>
    <x v="5"/>
    <x v="7"/>
    <s v=""/>
    <s v=""/>
    <s v=""/>
    <s v=""/>
  </r>
  <r>
    <s v="147"/>
    <s v=""/>
    <x v="1"/>
    <x v="1"/>
    <x v="35"/>
    <x v="5"/>
    <x v="7"/>
    <s v=""/>
    <s v=""/>
    <s v=""/>
    <s v=""/>
  </r>
  <r>
    <s v="148"/>
    <s v=""/>
    <x v="1"/>
    <x v="1"/>
    <x v="35"/>
    <x v="5"/>
    <x v="7"/>
    <s v=""/>
    <s v=""/>
    <s v=""/>
    <s v=""/>
  </r>
  <r>
    <s v="149"/>
    <s v=""/>
    <x v="1"/>
    <x v="1"/>
    <x v="35"/>
    <x v="5"/>
    <x v="7"/>
    <s v=""/>
    <s v=""/>
    <s v=""/>
    <s v=""/>
  </r>
  <r>
    <s v="150"/>
    <s v=""/>
    <x v="1"/>
    <x v="1"/>
    <x v="35"/>
    <x v="5"/>
    <x v="7"/>
    <s v=""/>
    <s v=""/>
    <s v=""/>
    <s v=""/>
  </r>
  <r>
    <s v="151"/>
    <s v=""/>
    <x v="1"/>
    <x v="1"/>
    <x v="35"/>
    <x v="5"/>
    <x v="7"/>
    <s v=""/>
    <s v=""/>
    <s v=""/>
    <s v=""/>
  </r>
  <r>
    <s v="152"/>
    <s v=""/>
    <x v="1"/>
    <x v="1"/>
    <x v="35"/>
    <x v="5"/>
    <x v="7"/>
    <s v=""/>
    <s v=""/>
    <s v=""/>
    <s v=""/>
  </r>
  <r>
    <s v="153"/>
    <s v=""/>
    <x v="1"/>
    <x v="1"/>
    <x v="35"/>
    <x v="5"/>
    <x v="7"/>
    <s v=""/>
    <s v=""/>
    <s v=""/>
    <s v=""/>
  </r>
  <r>
    <s v="154"/>
    <s v=""/>
    <x v="1"/>
    <x v="1"/>
    <x v="35"/>
    <x v="5"/>
    <x v="7"/>
    <s v=""/>
    <s v=""/>
    <s v=""/>
    <s v=""/>
  </r>
  <r>
    <s v="155"/>
    <s v=""/>
    <x v="1"/>
    <x v="1"/>
    <x v="35"/>
    <x v="5"/>
    <x v="7"/>
    <s v=""/>
    <s v=""/>
    <s v=""/>
    <s v=""/>
  </r>
  <r>
    <s v="156"/>
    <s v=""/>
    <x v="1"/>
    <x v="1"/>
    <x v="35"/>
    <x v="5"/>
    <x v="7"/>
    <s v=""/>
    <s v=""/>
    <s v=""/>
    <s v=""/>
  </r>
  <r>
    <s v="157"/>
    <s v=""/>
    <x v="1"/>
    <x v="1"/>
    <x v="35"/>
    <x v="5"/>
    <x v="7"/>
    <s v=""/>
    <s v=""/>
    <s v=""/>
    <s v=""/>
  </r>
  <r>
    <s v="158"/>
    <s v=""/>
    <x v="1"/>
    <x v="1"/>
    <x v="35"/>
    <x v="5"/>
    <x v="7"/>
    <s v=""/>
    <s v=""/>
    <s v=""/>
    <s v=""/>
  </r>
  <r>
    <s v="159"/>
    <s v=""/>
    <x v="1"/>
    <x v="1"/>
    <x v="35"/>
    <x v="5"/>
    <x v="7"/>
    <s v=""/>
    <s v=""/>
    <s v=""/>
    <s v=""/>
  </r>
  <r>
    <s v="160"/>
    <s v=""/>
    <x v="1"/>
    <x v="1"/>
    <x v="35"/>
    <x v="5"/>
    <x v="7"/>
    <s v=""/>
    <s v=""/>
    <s v=""/>
    <s v=""/>
  </r>
  <r>
    <s v="161"/>
    <s v=""/>
    <x v="1"/>
    <x v="1"/>
    <x v="35"/>
    <x v="5"/>
    <x v="7"/>
    <s v=""/>
    <s v=""/>
    <s v=""/>
    <s v=""/>
  </r>
  <r>
    <s v="162"/>
    <s v=""/>
    <x v="1"/>
    <x v="1"/>
    <x v="35"/>
    <x v="5"/>
    <x v="7"/>
    <s v=""/>
    <s v=""/>
    <s v=""/>
    <s v=""/>
  </r>
  <r>
    <s v="163"/>
    <s v=""/>
    <x v="1"/>
    <x v="1"/>
    <x v="35"/>
    <x v="5"/>
    <x v="7"/>
    <s v=""/>
    <s v=""/>
    <s v=""/>
    <s v=""/>
  </r>
  <r>
    <s v="164"/>
    <s v=""/>
    <x v="1"/>
    <x v="1"/>
    <x v="35"/>
    <x v="5"/>
    <x v="7"/>
    <s v=""/>
    <s v=""/>
    <s v=""/>
    <s v=""/>
  </r>
  <r>
    <s v="165"/>
    <s v=""/>
    <x v="1"/>
    <x v="1"/>
    <x v="35"/>
    <x v="5"/>
    <x v="7"/>
    <s v=""/>
    <s v=""/>
    <s v=""/>
    <s v=""/>
  </r>
  <r>
    <s v="166"/>
    <s v=""/>
    <x v="1"/>
    <x v="1"/>
    <x v="35"/>
    <x v="5"/>
    <x v="7"/>
    <s v=""/>
    <s v=""/>
    <s v=""/>
    <s v=""/>
  </r>
  <r>
    <s v="167"/>
    <s v=""/>
    <x v="1"/>
    <x v="1"/>
    <x v="35"/>
    <x v="5"/>
    <x v="7"/>
    <s v=""/>
    <s v=""/>
    <s v=""/>
    <s v=""/>
  </r>
  <r>
    <s v="168"/>
    <s v=""/>
    <x v="1"/>
    <x v="1"/>
    <x v="35"/>
    <x v="5"/>
    <x v="7"/>
    <s v=""/>
    <s v=""/>
    <s v=""/>
    <s v=""/>
  </r>
  <r>
    <s v="169"/>
    <s v=""/>
    <x v="1"/>
    <x v="1"/>
    <x v="35"/>
    <x v="5"/>
    <x v="7"/>
    <s v=""/>
    <s v=""/>
    <s v=""/>
    <s v=""/>
  </r>
  <r>
    <s v="170"/>
    <s v=""/>
    <x v="1"/>
    <x v="1"/>
    <x v="35"/>
    <x v="5"/>
    <x v="7"/>
    <s v=""/>
    <s v=""/>
    <s v=""/>
    <s v=""/>
  </r>
  <r>
    <s v="171"/>
    <s v=""/>
    <x v="1"/>
    <x v="1"/>
    <x v="35"/>
    <x v="5"/>
    <x v="7"/>
    <s v=""/>
    <s v=""/>
    <s v=""/>
    <s v=""/>
  </r>
  <r>
    <s v="172"/>
    <s v=""/>
    <x v="1"/>
    <x v="1"/>
    <x v="35"/>
    <x v="5"/>
    <x v="7"/>
    <s v=""/>
    <s v=""/>
    <s v=""/>
    <s v=""/>
  </r>
  <r>
    <s v="173"/>
    <s v=""/>
    <x v="1"/>
    <x v="1"/>
    <x v="35"/>
    <x v="5"/>
    <x v="7"/>
    <s v=""/>
    <s v=""/>
    <s v=""/>
    <s v=""/>
  </r>
  <r>
    <s v="174"/>
    <s v=""/>
    <x v="1"/>
    <x v="1"/>
    <x v="35"/>
    <x v="5"/>
    <x v="7"/>
    <s v=""/>
    <s v=""/>
    <s v=""/>
    <s v=""/>
  </r>
  <r>
    <s v="175"/>
    <s v=""/>
    <x v="1"/>
    <x v="1"/>
    <x v="35"/>
    <x v="5"/>
    <x v="7"/>
    <s v=""/>
    <s v=""/>
    <s v=""/>
    <s v=""/>
  </r>
  <r>
    <s v="176"/>
    <s v=""/>
    <x v="1"/>
    <x v="1"/>
    <x v="35"/>
    <x v="5"/>
    <x v="7"/>
    <s v=""/>
    <s v=""/>
    <s v=""/>
    <s v=""/>
  </r>
  <r>
    <s v="177"/>
    <s v=""/>
    <x v="1"/>
    <x v="1"/>
    <x v="35"/>
    <x v="5"/>
    <x v="7"/>
    <s v=""/>
    <s v=""/>
    <s v=""/>
    <s v=""/>
  </r>
  <r>
    <s v="178"/>
    <s v=""/>
    <x v="1"/>
    <x v="1"/>
    <x v="35"/>
    <x v="5"/>
    <x v="7"/>
    <s v=""/>
    <s v=""/>
    <s v=""/>
    <s v=""/>
  </r>
  <r>
    <s v="179"/>
    <s v=""/>
    <x v="1"/>
    <x v="1"/>
    <x v="35"/>
    <x v="5"/>
    <x v="7"/>
    <s v=""/>
    <s v=""/>
    <s v=""/>
    <s v=""/>
  </r>
  <r>
    <s v="180"/>
    <s v=""/>
    <x v="1"/>
    <x v="1"/>
    <x v="35"/>
    <x v="5"/>
    <x v="7"/>
    <s v=""/>
    <s v=""/>
    <s v=""/>
    <s v=""/>
  </r>
  <r>
    <s v="181"/>
    <s v=""/>
    <x v="1"/>
    <x v="1"/>
    <x v="35"/>
    <x v="5"/>
    <x v="7"/>
    <s v=""/>
    <s v=""/>
    <s v=""/>
    <s v=""/>
  </r>
  <r>
    <s v="182"/>
    <s v=""/>
    <x v="1"/>
    <x v="1"/>
    <x v="35"/>
    <x v="5"/>
    <x v="7"/>
    <s v=""/>
    <s v=""/>
    <s v=""/>
    <s v=""/>
  </r>
  <r>
    <s v="183"/>
    <s v=""/>
    <x v="1"/>
    <x v="1"/>
    <x v="35"/>
    <x v="5"/>
    <x v="7"/>
    <s v=""/>
    <s v=""/>
    <s v=""/>
    <s v=""/>
  </r>
  <r>
    <s v="184"/>
    <s v=""/>
    <x v="1"/>
    <x v="1"/>
    <x v="35"/>
    <x v="5"/>
    <x v="7"/>
    <s v=""/>
    <s v=""/>
    <s v=""/>
    <s v=""/>
  </r>
  <r>
    <s v="185"/>
    <s v=""/>
    <x v="1"/>
    <x v="1"/>
    <x v="35"/>
    <x v="5"/>
    <x v="7"/>
    <s v=""/>
    <s v=""/>
    <s v=""/>
    <s v=""/>
  </r>
  <r>
    <s v="186"/>
    <s v=""/>
    <x v="1"/>
    <x v="1"/>
    <x v="35"/>
    <x v="5"/>
    <x v="7"/>
    <s v=""/>
    <s v=""/>
    <s v=""/>
    <s v=""/>
  </r>
  <r>
    <s v="187"/>
    <s v=""/>
    <x v="1"/>
    <x v="1"/>
    <x v="35"/>
    <x v="5"/>
    <x v="7"/>
    <s v=""/>
    <s v=""/>
    <s v=""/>
    <s v=""/>
  </r>
  <r>
    <s v="188"/>
    <s v=""/>
    <x v="1"/>
    <x v="1"/>
    <x v="35"/>
    <x v="5"/>
    <x v="7"/>
    <s v=""/>
    <s v=""/>
    <s v=""/>
    <s v=""/>
  </r>
  <r>
    <s v="189"/>
    <s v=""/>
    <x v="1"/>
    <x v="1"/>
    <x v="35"/>
    <x v="5"/>
    <x v="7"/>
    <s v=""/>
    <s v=""/>
    <s v=""/>
    <s v=""/>
  </r>
  <r>
    <s v="190"/>
    <s v=""/>
    <x v="1"/>
    <x v="1"/>
    <x v="35"/>
    <x v="5"/>
    <x v="7"/>
    <s v=""/>
    <s v=""/>
    <s v=""/>
    <s v=""/>
  </r>
  <r>
    <s v="191"/>
    <s v=""/>
    <x v="1"/>
    <x v="1"/>
    <x v="35"/>
    <x v="5"/>
    <x v="7"/>
    <s v=""/>
    <s v=""/>
    <s v=""/>
    <s v=""/>
  </r>
  <r>
    <s v="192"/>
    <s v=""/>
    <x v="1"/>
    <x v="1"/>
    <x v="35"/>
    <x v="5"/>
    <x v="7"/>
    <s v=""/>
    <s v=""/>
    <s v=""/>
    <s v=""/>
  </r>
  <r>
    <s v="193"/>
    <s v=""/>
    <x v="1"/>
    <x v="1"/>
    <x v="35"/>
    <x v="5"/>
    <x v="7"/>
    <s v=""/>
    <s v=""/>
    <s v=""/>
    <s v=""/>
  </r>
  <r>
    <s v="194"/>
    <s v=""/>
    <x v="1"/>
    <x v="1"/>
    <x v="35"/>
    <x v="5"/>
    <x v="7"/>
    <s v=""/>
    <s v=""/>
    <s v=""/>
    <s v=""/>
  </r>
  <r>
    <s v="195"/>
    <s v=""/>
    <x v="1"/>
    <x v="1"/>
    <x v="35"/>
    <x v="5"/>
    <x v="7"/>
    <s v=""/>
    <s v=""/>
    <s v=""/>
    <s v=""/>
  </r>
  <r>
    <s v="196"/>
    <s v=""/>
    <x v="1"/>
    <x v="1"/>
    <x v="35"/>
    <x v="5"/>
    <x v="7"/>
    <s v=""/>
    <s v=""/>
    <s v=""/>
    <s v=""/>
  </r>
  <r>
    <s v="197"/>
    <s v=""/>
    <x v="1"/>
    <x v="1"/>
    <x v="35"/>
    <x v="5"/>
    <x v="7"/>
    <s v=""/>
    <s v=""/>
    <s v=""/>
    <s v=""/>
  </r>
  <r>
    <s v="198"/>
    <s v=""/>
    <x v="1"/>
    <x v="1"/>
    <x v="35"/>
    <x v="5"/>
    <x v="7"/>
    <s v=""/>
    <s v=""/>
    <s v=""/>
    <s v=""/>
  </r>
  <r>
    <s v="199"/>
    <s v=""/>
    <x v="1"/>
    <x v="1"/>
    <x v="35"/>
    <x v="5"/>
    <x v="7"/>
    <s v=""/>
    <s v=""/>
    <s v=""/>
    <s v=""/>
  </r>
  <r>
    <s v="200"/>
    <s v=""/>
    <x v="1"/>
    <x v="1"/>
    <x v="35"/>
    <x v="5"/>
    <x v="7"/>
    <s v=""/>
    <s v=""/>
    <s v=""/>
    <s v=""/>
  </r>
  <r>
    <s v="201"/>
    <s v=""/>
    <x v="1"/>
    <x v="1"/>
    <x v="35"/>
    <x v="5"/>
    <x v="7"/>
    <s v=""/>
    <s v=""/>
    <s v=""/>
    <s v=""/>
  </r>
  <r>
    <s v="202"/>
    <s v=""/>
    <x v="1"/>
    <x v="1"/>
    <x v="35"/>
    <x v="5"/>
    <x v="7"/>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3"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location ref="A28:E64" firstHeaderRow="0" firstDataRow="1" firstDataCol="2" rowPageCount="2" colPageCount="1"/>
  <pivotFields count="11">
    <pivotField compact="0" outline="0" showAll="0" defaultSubtotal="0"/>
    <pivotField compact="0" outline="0" showAll="0" defaultSubtotal="0"/>
    <pivotField axis="axisPage" compact="0" outline="0" showAll="0" defaultSubtotal="0">
      <items count="5">
        <item x="1"/>
        <item m="1" x="4"/>
        <item m="1" x="2"/>
        <item m="1" x="3"/>
        <item x="0"/>
      </items>
    </pivotField>
    <pivotField axis="axisPage" compact="0" outline="0" showAll="0" defaultSubtotal="0">
      <items count="4">
        <item x="1"/>
        <item m="1" x="3"/>
        <item m="1" x="2"/>
        <item x="0"/>
      </items>
    </pivotField>
    <pivotField axis="axisRow" compact="0" outline="0" showAll="0" sortType="ascending" defaultSubtotal="0">
      <items count="37">
        <item m="1" x="36"/>
        <item x="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compact="0" outline="0" multipleItemSelectionAllowed="1" showAll="0" includeNewItemsInFilter="1" defaultSubtotal="0">
      <items count="7">
        <item m="1" x="6"/>
        <item x="0"/>
        <item x="1"/>
        <item x="2"/>
        <item x="3"/>
        <item x="4"/>
        <item x="5"/>
      </items>
    </pivotField>
    <pivotField axis="axisRow" compact="0" outline="0" multipleItemSelectionAllowed="1" showAll="0">
      <items count="10">
        <item sd="0" m="1" x="8"/>
        <item sd="0" x="0"/>
        <item sd="0" x="1"/>
        <item sd="0" x="4"/>
        <item sd="0" x="7"/>
        <item x="6"/>
        <item x="3"/>
        <item x="5"/>
        <item x="2"/>
        <item t="default" sd="0"/>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2">
    <field x="4"/>
    <field x="6"/>
  </rowFields>
  <rowItems count="36">
    <i>
      <x v="1"/>
      <x v="4"/>
    </i>
    <i>
      <x v="2"/>
      <x v="1"/>
    </i>
    <i>
      <x v="3"/>
      <x v="1"/>
    </i>
    <i>
      <x v="4"/>
      <x v="2"/>
    </i>
    <i>
      <x v="5"/>
      <x v="1"/>
    </i>
    <i>
      <x v="6"/>
      <x v="1"/>
    </i>
    <i>
      <x v="7"/>
      <x v="2"/>
    </i>
    <i>
      <x v="8"/>
      <x v="1"/>
    </i>
    <i>
      <x v="9"/>
      <x v="1"/>
    </i>
    <i>
      <x v="10"/>
      <x v="8"/>
    </i>
    <i>
      <x v="11"/>
      <x v="1"/>
    </i>
    <i>
      <x v="12"/>
      <x v="1"/>
    </i>
    <i>
      <x v="13"/>
      <x v="6"/>
    </i>
    <i>
      <x v="14"/>
      <x v="2"/>
    </i>
    <i>
      <x v="15"/>
      <x v="2"/>
    </i>
    <i>
      <x v="16"/>
      <x v="3"/>
    </i>
    <i>
      <x v="17"/>
      <x v="3"/>
    </i>
    <i>
      <x v="18"/>
      <x v="3"/>
    </i>
    <i>
      <x v="19"/>
      <x v="3"/>
    </i>
    <i>
      <x v="20"/>
      <x v="3"/>
    </i>
    <i>
      <x v="21"/>
      <x v="3"/>
    </i>
    <i>
      <x v="22"/>
      <x v="3"/>
    </i>
    <i>
      <x v="23"/>
      <x v="3"/>
    </i>
    <i>
      <x v="24"/>
      <x v="7"/>
    </i>
    <i>
      <x v="25"/>
      <x v="8"/>
    </i>
    <i>
      <x v="26"/>
      <x v="3"/>
    </i>
    <i>
      <x v="27"/>
      <x v="3"/>
    </i>
    <i>
      <x v="28"/>
      <x v="3"/>
    </i>
    <i>
      <x v="29"/>
      <x v="1"/>
    </i>
    <i>
      <x v="30"/>
      <x v="5"/>
    </i>
    <i>
      <x v="31"/>
      <x v="3"/>
    </i>
    <i>
      <x v="32"/>
      <x v="3"/>
    </i>
    <i>
      <x v="33"/>
      <x v="3"/>
    </i>
    <i>
      <x v="34"/>
      <x v="5"/>
    </i>
    <i>
      <x v="35"/>
      <x v="3"/>
    </i>
    <i>
      <x v="36"/>
      <x v="3"/>
    </i>
  </rowItems>
  <colFields count="1">
    <field x="-2"/>
  </colFields>
  <colItems count="3">
    <i>
      <x/>
    </i>
    <i i="1">
      <x v="1"/>
    </i>
    <i i="2">
      <x v="2"/>
    </i>
  </colItems>
  <pageFields count="2">
    <pageField fld="3" hier="-1"/>
    <pageField fld="2" hier="-1"/>
  </pageFields>
  <dataFields count="3">
    <dataField name="_HM_" fld="7" baseField="4" baseItem="2"/>
    <dataField name="_ Agua y Jabón_" fld="9" baseField="5" baseItem="3"/>
    <dataField name="_PBA_" fld="8" baseField="5" baseItem="3"/>
  </dataFields>
  <formats count="24">
    <format dxfId="34">
      <pivotArea fieldPosition="0">
        <references count="2">
          <reference field="4294967294" count="1" selected="0">
            <x v="0"/>
          </reference>
          <reference field="4" count="1">
            <x v="9"/>
          </reference>
        </references>
      </pivotArea>
    </format>
    <format dxfId="33">
      <pivotArea dataOnly="0" labelOnly="1" outline="0" fieldPosition="0">
        <references count="1">
          <reference field="4" count="1">
            <x v="9"/>
          </reference>
        </references>
      </pivotArea>
    </format>
    <format dxfId="32">
      <pivotArea dataOnly="0" labelOnly="1" outline="0" fieldPosition="0">
        <references count="1">
          <reference field="4" count="1">
            <x v="4"/>
          </reference>
        </references>
      </pivotArea>
    </format>
    <format dxfId="31">
      <pivotArea dataOnly="0" labelOnly="1" outline="0" fieldPosition="0">
        <references count="1">
          <reference field="4" count="1">
            <x v="17"/>
          </reference>
        </references>
      </pivotArea>
    </format>
    <format dxfId="30">
      <pivotArea dataOnly="0" labelOnly="1" outline="0" fieldPosition="0">
        <references count="1">
          <reference field="4" count="1">
            <x v="18"/>
          </reference>
        </references>
      </pivotArea>
    </format>
    <format dxfId="29">
      <pivotArea dataOnly="0" labelOnly="1" outline="0" fieldPosition="0">
        <references count="1">
          <reference field="4" count="1">
            <x v="22"/>
          </reference>
        </references>
      </pivotArea>
    </format>
    <format dxfId="28">
      <pivotArea dataOnly="0" labelOnly="1" outline="0" fieldPosition="0">
        <references count="1">
          <reference field="4" count="1">
            <x v="25"/>
          </reference>
        </references>
      </pivotArea>
    </format>
    <format dxfId="27">
      <pivotArea dataOnly="0" labelOnly="1" outline="0" fieldPosition="0">
        <references count="1">
          <reference field="4" count="1">
            <x v="26"/>
          </reference>
        </references>
      </pivotArea>
    </format>
    <format dxfId="26">
      <pivotArea dataOnly="0" labelOnly="1" outline="0" fieldPosition="0">
        <references count="1">
          <reference field="4" count="1">
            <x v="27"/>
          </reference>
        </references>
      </pivotArea>
    </format>
    <format dxfId="25">
      <pivotArea fieldPosition="0">
        <references count="2">
          <reference field="4294967294" count="1" selected="0">
            <x v="0"/>
          </reference>
          <reference field="4" count="1">
            <x v="2"/>
          </reference>
        </references>
      </pivotArea>
    </format>
    <format dxfId="24">
      <pivotArea type="all" dataOnly="0" outline="0" fieldPosition="0"/>
    </format>
    <format dxfId="23">
      <pivotArea outline="0" collapsedLevelsAreSubtotals="1" fieldPosition="0"/>
    </format>
    <format dxfId="22">
      <pivotArea field="4" type="button" dataOnly="0" labelOnly="1" outline="0" axis="axisRow" fieldPosition="0"/>
    </format>
    <format dxfId="21">
      <pivotArea field="5" type="button" dataOnly="0" labelOnly="1" outline="0"/>
    </format>
    <format dxfId="20">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9">
      <pivotArea dataOnly="0" labelOnly="1" outline="0" fieldPosition="0">
        <references count="1">
          <reference field="4" count="11">
            <x v="26"/>
            <x v="27"/>
            <x v="28"/>
            <x v="29"/>
            <x v="30"/>
            <x v="31"/>
            <x v="32"/>
            <x v="33"/>
            <x v="34"/>
            <x v="35"/>
            <x v="36"/>
          </reference>
        </references>
      </pivotArea>
    </format>
    <format dxfId="18">
      <pivotArea dataOnly="0" labelOnly="1" outline="0" fieldPosition="0">
        <references count="1">
          <reference field="4294967294" count="3">
            <x v="0"/>
            <x v="1"/>
            <x v="2"/>
          </reference>
        </references>
      </pivotArea>
    </format>
    <format dxfId="17">
      <pivotArea type="all" dataOnly="0" outline="0" fieldPosition="0"/>
    </format>
    <format dxfId="16">
      <pivotArea outline="0" collapsedLevelsAreSubtotals="1" fieldPosition="0"/>
    </format>
    <format dxfId="15">
      <pivotArea field="4" type="button" dataOnly="0" labelOnly="1" outline="0" axis="axisRow" fieldPosition="0"/>
    </format>
    <format dxfId="14">
      <pivotArea field="5" type="button" dataOnly="0" labelOnly="1" outline="0"/>
    </format>
    <format dxfId="13">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2">
      <pivotArea dataOnly="0" labelOnly="1" outline="0" fieldPosition="0">
        <references count="1">
          <reference field="4" count="11">
            <x v="26"/>
            <x v="27"/>
            <x v="28"/>
            <x v="29"/>
            <x v="30"/>
            <x v="31"/>
            <x v="32"/>
            <x v="33"/>
            <x v="34"/>
            <x v="35"/>
            <x v="36"/>
          </reference>
        </references>
      </pivotArea>
    </format>
    <format dxfId="11">
      <pivotArea dataOnly="0" labelOnly="1" outline="0" fieldPosition="0">
        <references count="1">
          <reference field="4294967294" count="3">
            <x v="0"/>
            <x v="1"/>
            <x v="2"/>
          </reference>
        </references>
      </pivotArea>
    </format>
  </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21" cacheId="0" applyNumberFormats="0" applyBorderFormats="0" applyFontFormats="0" applyPatternFormats="0" applyAlignmentFormats="0" applyWidthHeightFormats="1" dataCaption="Valores" updatedVersion="6" minRefreshableVersion="3" itemPrintTitles="1" createdVersion="6" indent="0" compact="0" outline="1" outlineData="1" compactData="0" multipleFieldFilters="0" chartFormat="4">
  <location ref="A44:F69" firstHeaderRow="0" firstDataRow="1" firstDataCol="2" rowPageCount="2" colPageCount="1"/>
  <pivotFields count="11">
    <pivotField compact="0" showAll="0"/>
    <pivotField compact="0" showAll="0"/>
    <pivotField axis="axisPage" compact="0" showAll="0">
      <items count="6">
        <item x="1"/>
        <item m="1" x="4"/>
        <item m="1" x="2"/>
        <item m="1" x="3"/>
        <item x="0"/>
        <item t="default"/>
      </items>
    </pivotField>
    <pivotField axis="axisPage" compact="0" showAll="0">
      <items count="5">
        <item x="1"/>
        <item m="1" x="3"/>
        <item m="1" x="2"/>
        <item x="0"/>
        <item t="default"/>
      </items>
    </pivotField>
    <pivotField compact="0" showAll="0" sortType="ascending"/>
    <pivotField axis="axisRow" dataField="1" compact="0" multipleItemSelectionAllowed="1" showAll="0" includeNewItemsInFilter="1">
      <items count="8">
        <item m="1" x="6"/>
        <item x="0"/>
        <item x="1"/>
        <item x="2"/>
        <item x="3"/>
        <item x="4"/>
        <item h="1" x="5"/>
        <item t="default"/>
      </items>
    </pivotField>
    <pivotField axis="axisRow" compact="0" multipleItemSelectionAllowed="1" showAll="0">
      <items count="10">
        <item m="1" x="8"/>
        <item x="0"/>
        <item x="1"/>
        <item x="4"/>
        <item x="7"/>
        <item x="6"/>
        <item x="3"/>
        <item x="5"/>
        <item x="2"/>
        <item t="default"/>
      </items>
    </pivotField>
    <pivotField dataField="1" compact="0" showAll="0"/>
    <pivotField dataField="1" compact="0" showAll="0" defaultSubtotal="0"/>
    <pivotField dataField="1" compact="0" showAll="0" defaultSubtotal="0"/>
    <pivotField compact="0" showAll="0"/>
  </pivotFields>
  <rowFields count="2">
    <field x="6"/>
    <field x="5"/>
  </rowFields>
  <rowItems count="25">
    <i>
      <x v="1"/>
    </i>
    <i r="1">
      <x v="1"/>
    </i>
    <i r="1">
      <x v="2"/>
    </i>
    <i r="1">
      <x v="3"/>
    </i>
    <i r="1">
      <x v="4"/>
    </i>
    <i>
      <x v="2"/>
    </i>
    <i r="1">
      <x v="1"/>
    </i>
    <i r="1">
      <x v="2"/>
    </i>
    <i r="1">
      <x v="4"/>
    </i>
    <i>
      <x v="3"/>
    </i>
    <i r="1">
      <x v="1"/>
    </i>
    <i r="1">
      <x v="2"/>
    </i>
    <i r="1">
      <x v="3"/>
    </i>
    <i r="1">
      <x v="4"/>
    </i>
    <i>
      <x v="5"/>
    </i>
    <i r="1">
      <x v="2"/>
    </i>
    <i r="1">
      <x v="4"/>
    </i>
    <i>
      <x v="6"/>
    </i>
    <i r="1">
      <x v="5"/>
    </i>
    <i>
      <x v="7"/>
    </i>
    <i r="1">
      <x v="1"/>
    </i>
    <i>
      <x v="8"/>
    </i>
    <i r="1">
      <x v="3"/>
    </i>
    <i r="1">
      <x v="4"/>
    </i>
    <i t="grand">
      <x/>
    </i>
  </rowItems>
  <colFields count="1">
    <field x="-2"/>
  </colFields>
  <colItems count="4">
    <i>
      <x/>
    </i>
    <i i="1">
      <x v="1"/>
    </i>
    <i i="2">
      <x v="2"/>
    </i>
    <i i="3">
      <x v="3"/>
    </i>
  </colItems>
  <pageFields count="2">
    <pageField fld="3" hier="-1"/>
    <pageField fld="2" hier="-1"/>
  </pageFields>
  <dataFields count="4">
    <dataField name="N de momentoMomento" fld="5" subtotal="count" baseField="0" baseItem="0"/>
    <dataField name="Suma de HM" fld="7" baseField="4" baseItem="5"/>
    <dataField name="Suma de Agua y Jabón" fld="9" baseField="5" baseItem="3"/>
    <dataField name="Suma de PBA" fld="8" baseField="5" baseItem="3"/>
  </dataFields>
  <formats count="3">
    <format dxfId="7">
      <pivotArea outline="0" fieldPosition="0">
        <references count="1">
          <reference field="4294967294" count="1" selected="0">
            <x v="3"/>
          </reference>
        </references>
      </pivotArea>
    </format>
    <format dxfId="6">
      <pivotArea dataOnly="0" labelOnly="1" outline="0" fieldPosition="0">
        <references count="1">
          <reference field="4294967294" count="1">
            <x v="3"/>
          </reference>
        </references>
      </pivotArea>
    </format>
    <format dxfId="5">
      <pivotArea outline="0" fieldPosition="0">
        <references count="1">
          <reference field="4294967294" count="1" selected="0">
            <x v="3"/>
          </reference>
        </references>
      </pivotArea>
    </format>
  </format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ablaDinámica3" cacheId="0" applyNumberFormats="0" applyBorderFormats="0" applyFontFormats="0" applyPatternFormats="0" applyAlignmentFormats="0" applyWidthHeightFormats="1" dataCaption="Valores" updatedVersion="6" minRefreshableVersion="3" itemPrintTitles="1" createdVersion="6" indent="0" compact="0" outline="1" outlineData="1" compactData="0" multipleFieldFilters="0" chartFormat="4">
  <location ref="A7:E13" firstHeaderRow="0" firstDataRow="1" firstDataCol="1" rowPageCount="3" colPageCount="1"/>
  <pivotFields count="11">
    <pivotField compact="0" showAll="0"/>
    <pivotField compact="0" showAll="0"/>
    <pivotField axis="axisPage" compact="0" showAll="0">
      <items count="6">
        <item x="1"/>
        <item m="1" x="4"/>
        <item m="1" x="2"/>
        <item m="1" x="3"/>
        <item x="0"/>
        <item t="default"/>
      </items>
    </pivotField>
    <pivotField axis="axisPage" compact="0" showAll="0">
      <items count="5">
        <item x="1"/>
        <item m="1" x="3"/>
        <item m="1" x="2"/>
        <item x="0"/>
        <item t="default"/>
      </items>
    </pivotField>
    <pivotField compact="0" showAll="0" sortType="ascending"/>
    <pivotField axis="axisRow" dataField="1" compact="0" multipleItemSelectionAllowed="1" showAll="0" includeNewItemsInFilter="1">
      <items count="8">
        <item m="1" x="6"/>
        <item x="0"/>
        <item x="1"/>
        <item x="2"/>
        <item x="3"/>
        <item x="4"/>
        <item h="1" x="5"/>
        <item t="default"/>
      </items>
    </pivotField>
    <pivotField axis="axisPage" compact="0" multipleItemSelectionAllowed="1" showAll="0">
      <items count="10">
        <item m="1" x="8"/>
        <item x="0"/>
        <item x="1"/>
        <item x="4"/>
        <item x="7"/>
        <item x="6"/>
        <item x="3"/>
        <item x="5"/>
        <item x="2"/>
        <item t="default"/>
      </items>
    </pivotField>
    <pivotField dataField="1" compact="0" showAll="0"/>
    <pivotField dataField="1" compact="0" showAll="0" defaultSubtotal="0"/>
    <pivotField dataField="1" compact="0" showAll="0" defaultSubtotal="0"/>
    <pivotField compact="0" showAll="0"/>
  </pivotFields>
  <rowFields count="1">
    <field x="5"/>
  </rowFields>
  <rowItems count="6">
    <i>
      <x v="1"/>
    </i>
    <i>
      <x v="2"/>
    </i>
    <i>
      <x v="3"/>
    </i>
    <i>
      <x v="4"/>
    </i>
    <i>
      <x v="5"/>
    </i>
    <i t="grand">
      <x/>
    </i>
  </rowItems>
  <colFields count="1">
    <field x="-2"/>
  </colFields>
  <colItems count="4">
    <i>
      <x/>
    </i>
    <i i="1">
      <x v="1"/>
    </i>
    <i i="2">
      <x v="2"/>
    </i>
    <i i="3">
      <x v="3"/>
    </i>
  </colItems>
  <pageFields count="3">
    <pageField fld="6" hier="-1"/>
    <pageField fld="3" hier="-1"/>
    <pageField fld="2" hier="-1"/>
  </pageFields>
  <dataFields count="4">
    <dataField name="N de momentoMomento" fld="5" subtotal="count" baseField="0" baseItem="0"/>
    <dataField name="Suma de HM" fld="7" baseField="4" baseItem="5"/>
    <dataField name="Suma de Agua y Jabón" fld="9" baseField="5" baseItem="3"/>
    <dataField name="Suma de PBA" fld="8" baseField="5" baseItem="3"/>
  </dataFields>
  <formats count="3">
    <format dxfId="10">
      <pivotArea outline="0" fieldPosition="0">
        <references count="1">
          <reference field="4294967294" count="1" selected="0">
            <x v="3"/>
          </reference>
        </references>
      </pivotArea>
    </format>
    <format dxfId="9">
      <pivotArea dataOnly="0" labelOnly="1" outline="0" fieldPosition="0">
        <references count="1">
          <reference field="4294967294" count="1">
            <x v="3"/>
          </reference>
        </references>
      </pivotArea>
    </format>
    <format dxfId="8">
      <pivotArea outline="0" fieldPosition="0">
        <references count="1">
          <reference field="4294967294" count="1" selected="0">
            <x v="3"/>
          </reference>
        </references>
      </pivotArea>
    </format>
  </format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5" cacheId="0" applyNumberFormats="0" applyBorderFormats="0" applyFontFormats="0" applyPatternFormats="0" applyAlignmentFormats="0" applyWidthHeightFormats="1" dataCaption="Valores" updatedVersion="6" minRefreshableVersion="3" colGrandTotals="0" itemPrintTitles="1" createdVersion="6" indent="0" compact="0" outline="1" outlineData="1" compactData="0" multipleFieldFilters="0">
  <location ref="A41:E82" firstHeaderRow="0" firstDataRow="1" firstDataCol="2" rowPageCount="2" colPageCount="1"/>
  <pivotFields count="11">
    <pivotField compact="0" showAll="0"/>
    <pivotField compact="0" showAll="0"/>
    <pivotField compact="0" showAll="0"/>
    <pivotField axis="axisPage" compact="0" showAll="0">
      <items count="5">
        <item x="1"/>
        <item m="1" x="3"/>
        <item m="1" x="2"/>
        <item x="0"/>
        <item t="default"/>
      </items>
    </pivotField>
    <pivotField axis="axisRow" compact="0" showAll="0" sortType="ascending">
      <items count="38">
        <item m="1" x="36"/>
        <item x="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axis="axisRow" compact="0" multipleItemSelectionAllowed="1" showAll="0" includeNewItemsInFilter="1">
      <items count="8">
        <item h="1" m="1" x="6"/>
        <item x="0"/>
        <item x="1"/>
        <item h="1" x="2"/>
        <item h="1" x="3"/>
        <item h="1" x="4"/>
        <item h="1" x="5"/>
        <item t="default"/>
      </items>
    </pivotField>
    <pivotField axis="axisPage" compact="0" multipleItemSelectionAllowed="1" showAll="0">
      <items count="10">
        <item m="1" x="8"/>
        <item x="0"/>
        <item x="1"/>
        <item x="4"/>
        <item x="7"/>
        <item x="6"/>
        <item x="3"/>
        <item x="5"/>
        <item x="2"/>
        <item t="default"/>
      </items>
    </pivotField>
    <pivotField dataField="1" compact="0" showAll="0"/>
    <pivotField dataField="1" compact="0" showAll="0" defaultSubtotal="0"/>
    <pivotField dataField="1" compact="0" showAll="0" defaultSubtotal="0"/>
    <pivotField compact="0" showAll="0"/>
  </pivotFields>
  <rowFields count="2">
    <field x="4"/>
    <field x="5"/>
  </rowFields>
  <rowItems count="41">
    <i>
      <x v="2"/>
    </i>
    <i r="1">
      <x v="1"/>
    </i>
    <i>
      <x v="3"/>
    </i>
    <i r="1">
      <x v="1"/>
    </i>
    <i>
      <x v="4"/>
    </i>
    <i r="1">
      <x v="1"/>
    </i>
    <i>
      <x v="5"/>
    </i>
    <i r="1">
      <x v="1"/>
    </i>
    <i>
      <x v="6"/>
    </i>
    <i r="1">
      <x v="1"/>
    </i>
    <i>
      <x v="7"/>
    </i>
    <i r="1">
      <x v="2"/>
    </i>
    <i>
      <x v="8"/>
    </i>
    <i r="1">
      <x v="2"/>
    </i>
    <i>
      <x v="14"/>
    </i>
    <i r="1">
      <x v="1"/>
    </i>
    <i>
      <x v="16"/>
    </i>
    <i r="1">
      <x v="1"/>
    </i>
    <i>
      <x v="18"/>
    </i>
    <i r="1">
      <x v="1"/>
    </i>
    <i>
      <x v="19"/>
    </i>
    <i r="1">
      <x v="1"/>
    </i>
    <i>
      <x v="21"/>
    </i>
    <i r="1">
      <x v="1"/>
    </i>
    <i>
      <x v="22"/>
    </i>
    <i r="1">
      <x v="1"/>
    </i>
    <i>
      <x v="23"/>
    </i>
    <i r="1">
      <x v="1"/>
    </i>
    <i>
      <x v="24"/>
    </i>
    <i r="1">
      <x v="1"/>
    </i>
    <i>
      <x v="26"/>
    </i>
    <i r="1">
      <x v="2"/>
    </i>
    <i>
      <x v="29"/>
    </i>
    <i r="1">
      <x v="1"/>
    </i>
    <i>
      <x v="31"/>
    </i>
    <i r="1">
      <x v="2"/>
    </i>
    <i>
      <x v="34"/>
    </i>
    <i r="1">
      <x v="2"/>
    </i>
    <i>
      <x v="35"/>
    </i>
    <i r="1">
      <x v="2"/>
    </i>
    <i t="grand">
      <x/>
    </i>
  </rowItems>
  <colFields count="1">
    <field x="-2"/>
  </colFields>
  <colItems count="3">
    <i>
      <x/>
    </i>
    <i i="1">
      <x v="1"/>
    </i>
    <i i="2">
      <x v="2"/>
    </i>
  </colItems>
  <pageFields count="2">
    <pageField fld="6" hier="-1"/>
    <pageField fld="3" hier="-1"/>
  </pageFields>
  <dataFields count="3">
    <dataField name="Suma de HM" fld="7" baseField="4" baseItem="2"/>
    <dataField name="Suma de Agua y Jabón" fld="9" baseField="5" baseItem="3"/>
    <dataField name="Suma de PBA" fld="8" baseField="5" baseItem="3"/>
  </dataFields>
  <pivotTableStyleInfo name="PivotStyleLight10"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a18" displayName="Tabla18" ref="A8:K210" totalsRowShown="0" headerRowBorderDxfId="66" tableBorderDxfId="65" totalsRowBorderDxfId="64">
  <autoFilter ref="A8:K210" xr:uid="{00000000-0009-0000-0100-000007000000}"/>
  <tableColumns count="11">
    <tableColumn id="1" xr3:uid="{00000000-0010-0000-0000-000001000000}" name="id" dataDxfId="63">
      <calculatedColumnFormula>Tabla1[[#This Row],[id]]</calculatedColumnFormula>
    </tableColumn>
    <tableColumn id="2" xr3:uid="{00000000-0010-0000-0000-000002000000}" name="Observador" dataDxfId="62">
      <calculatedColumnFormula>IF(Tabla1[[#This Row],[Observador]]="","",Tabla1[[#This Row],[Observador]])</calculatedColumnFormula>
    </tableColumn>
    <tableColumn id="3" xr3:uid="{00000000-0010-0000-0000-000003000000}" name="Fecha" dataDxfId="61">
      <calculatedColumnFormula>IF(Tabla1[[#This Row],[Fecha]]="","",Tabla1[[#This Row],[Fecha]])</calculatedColumnFormula>
    </tableColumn>
    <tableColumn id="4" xr3:uid="{00000000-0010-0000-0000-000004000000}" name="Unidad" dataDxfId="60">
      <calculatedColumnFormula>IF(Tabla1[[#This Row],[Unidad]]="","",Tabla1[[#This Row],[Unidad]])</calculatedColumnFormula>
    </tableColumn>
    <tableColumn id="5" xr3:uid="{00000000-0010-0000-0000-000005000000}" name="Oportunidad/OBSERVACIÓN" dataDxfId="59">
      <calculatedColumnFormula>IF(Tabla1[[#This Row],[Nº DE OPORTUNIDAD]]="","","OPORTUNIDAD "&amp;Tabla1[[#This Row],[Nº DE OPORTUNIDAD]])</calculatedColumnFormula>
    </tableColumn>
    <tableColumn id="6" xr3:uid="{00000000-0010-0000-0000-000006000000}" name="Momento" dataDxfId="58">
      <calculatedColumnFormula>IF(Tabla1[[#This Row],[Momento]]="","",Tabla1[[#This Row],[Momento]])</calculatedColumnFormula>
    </tableColumn>
    <tableColumn id="7" xr3:uid="{00000000-0010-0000-0000-000007000000}" name="Categoría profesional" dataDxfId="57">
      <calculatedColumnFormula>IF(Tabla1[[#This Row],[Categoría profesional]]="","",Tabla1[[#This Row],[Categoría profesional]])</calculatedColumnFormula>
    </tableColumn>
    <tableColumn id="8" xr3:uid="{00000000-0010-0000-0000-000008000000}" name="HM" dataDxfId="56">
      <calculatedColumnFormula>IFERROR(VLOOKUP(Tabla1[[#This Row],[HM]],Tabla2[],2,0),"")</calculatedColumnFormula>
    </tableColumn>
    <tableColumn id="11" xr3:uid="{00000000-0010-0000-0000-00000B000000}" name="PBA" dataDxfId="55">
      <calculatedColumnFormula>IFERROR(VLOOKUP(Tabla1[[#This Row],[PBA]],Tabla2[],2,0),"")</calculatedColumnFormula>
    </tableColumn>
    <tableColumn id="9" xr3:uid="{00000000-0010-0000-0000-000009000000}" name="Agua y Jabón" dataDxfId="54">
      <calculatedColumnFormula>IFERROR(VLOOKUP(Tabla1[[#This Row],[Agua y Jabón]],Tabla2[],2,0),"")</calculatedColumnFormula>
    </tableColumn>
    <tableColumn id="10" xr3:uid="{00000000-0010-0000-0000-00000A000000}" name="Guantes" dataDxfId="53">
      <calculatedColumnFormula>IFERROR(VLOOKUP(Tabla1[[#This Row],[Guantes]],Tabla2[],2,0),"")</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8:K210" totalsRowShown="0" headerRowDxfId="49" headerRowBorderDxfId="48" tableBorderDxfId="47" totalsRowBorderDxfId="46">
  <autoFilter ref="A8:K210" xr:uid="{00000000-0009-0000-0100-000001000000}"/>
  <sortState ref="A8:J60">
    <sortCondition ref="E8:E60"/>
    <sortCondition ref="F8:F60"/>
  </sortState>
  <tableColumns count="11">
    <tableColumn id="1" xr3:uid="{00000000-0010-0000-0100-000001000000}" name="id" dataDxfId="45"/>
    <tableColumn id="2" xr3:uid="{00000000-0010-0000-0100-000002000000}" name="Observador" dataDxfId="44"/>
    <tableColumn id="3" xr3:uid="{00000000-0010-0000-0100-000003000000}" name="Fecha" dataDxfId="43"/>
    <tableColumn id="4" xr3:uid="{00000000-0010-0000-0100-000004000000}" name="Unidad" dataDxfId="42"/>
    <tableColumn id="5" xr3:uid="{00000000-0010-0000-0100-000005000000}" name="Nº DE OPORTUNIDAD" dataDxfId="41"/>
    <tableColumn id="6" xr3:uid="{00000000-0010-0000-0100-000006000000}" name="Momento" dataDxfId="40"/>
    <tableColumn id="7" xr3:uid="{00000000-0010-0000-0100-000007000000}" name="Categoría profesional" dataDxfId="39"/>
    <tableColumn id="8" xr3:uid="{00000000-0010-0000-0100-000008000000}" name="HM" dataDxfId="38"/>
    <tableColumn id="11" xr3:uid="{00000000-0010-0000-0100-00000B000000}" name="PBA" dataDxfId="37"/>
    <tableColumn id="9" xr3:uid="{00000000-0010-0000-0100-000009000000}" name="Agua y Jabón" dataDxfId="36"/>
    <tableColumn id="10" xr3:uid="{00000000-0010-0000-0100-00000A000000}" name="Guantes" dataDxfId="35"/>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Unidad10" displayName="Unidad10" ref="A2:A54" totalsRowShown="0" headerRowDxfId="4" headerRowBorderDxfId="3" tableBorderDxfId="2" totalsRowBorderDxfId="1">
  <autoFilter ref="A2:A54" xr:uid="{00000000-0009-0000-0100-000009000000}"/>
  <sortState ref="A8:A51">
    <sortCondition ref="A13:A57"/>
  </sortState>
  <tableColumns count="1">
    <tableColumn id="1" xr3:uid="{00000000-0010-0000-0200-000001000000}" name="Unidad" dataDxfId="0"/>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a2" displayName="Tabla2" ref="A1:B3" totalsRowShown="0">
  <autoFilter ref="A1:B3" xr:uid="{00000000-0009-0000-0100-000002000000}">
    <filterColumn colId="0" hiddenButton="1"/>
    <filterColumn colId="1" hiddenButton="1"/>
  </autoFilter>
  <tableColumns count="2">
    <tableColumn id="1" xr3:uid="{00000000-0010-0000-0300-000001000000}" name="Etiqueta"/>
    <tableColumn id="2" xr3:uid="{00000000-0010-0000-0300-000002000000}" name="valor"/>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a3" displayName="Tabla3" ref="H1:I6" totalsRowShown="0">
  <autoFilter ref="H1:I6" xr:uid="{00000000-0009-0000-0100-000003000000}">
    <filterColumn colId="0" hiddenButton="1"/>
    <filterColumn colId="1" hiddenButton="1"/>
  </autoFilter>
  <tableColumns count="2">
    <tableColumn id="1" xr3:uid="{00000000-0010-0000-0400-000001000000}" name="Momento"/>
    <tableColumn id="2" xr3:uid="{00000000-0010-0000-0400-000002000000}" name="valor"/>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5" displayName="Tabla5" ref="D1:D8" totalsRowShown="0">
  <autoFilter ref="D1:D8" xr:uid="{00000000-0009-0000-0100-000005000000}">
    <filterColumn colId="0" hiddenButton="1"/>
  </autoFilter>
  <tableColumns count="1">
    <tableColumn id="1" xr3:uid="{00000000-0010-0000-0500-000001000000}" name="Categoría Profesional"/>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a6" displayName="Tabla6" ref="F1:F4" totalsRowShown="0">
  <autoFilter ref="F1:F4" xr:uid="{00000000-0009-0000-0100-000006000000}">
    <filterColumn colId="0" hiddenButton="1"/>
  </autoFilter>
  <tableColumns count="1">
    <tableColumn id="1" xr3:uid="{00000000-0010-0000-0600-000001000000}" name="Producto"/>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AppData/Local/Microsoft/Windows/INetCache/AppData/Local/Microsoft/Windows/AppData/Local/Microsoft/Windows/INetCache/Content.Outlook/GJXQWYJC/MANUAL%20OBSERVADOR%20HM.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0"/>
  <sheetViews>
    <sheetView showGridLines="0" zoomScale="85" zoomScaleNormal="85" workbookViewId="0">
      <pane ySplit="8" topLeftCell="A9" activePane="bottomLeft" state="frozen"/>
      <selection activeCell="A3" sqref="A3:XFD5"/>
      <selection pane="bottomLeft" activeCell="A211" sqref="A211:XFD211"/>
    </sheetView>
  </sheetViews>
  <sheetFormatPr baseColWidth="10" defaultRowHeight="15" x14ac:dyDescent="0.25"/>
  <cols>
    <col min="1" max="1" width="11.140625" customWidth="1"/>
    <col min="2" max="2" width="17.85546875" customWidth="1"/>
    <col min="3" max="3" width="13" style="1" customWidth="1"/>
    <col min="4" max="4" width="33.28515625" customWidth="1"/>
    <col min="5" max="5" width="17" customWidth="1"/>
    <col min="6" max="6" width="34.42578125" customWidth="1"/>
    <col min="7" max="7" width="13.5703125" customWidth="1"/>
    <col min="8" max="9" width="7.7109375" customWidth="1"/>
    <col min="10" max="10" width="15.28515625" customWidth="1"/>
    <col min="11" max="11" width="7.140625" customWidth="1"/>
  </cols>
  <sheetData>
    <row r="2" spans="1:11" ht="21" x14ac:dyDescent="0.35">
      <c r="A2" s="91" t="s">
        <v>8</v>
      </c>
      <c r="B2" s="91"/>
      <c r="C2" s="92" t="s">
        <v>104</v>
      </c>
      <c r="D2" s="92"/>
      <c r="E2" s="92"/>
    </row>
    <row r="3" spans="1:11" ht="17.25" customHeight="1" x14ac:dyDescent="0.25"/>
    <row r="4" spans="1:11" ht="17.25" customHeight="1" x14ac:dyDescent="0.25"/>
    <row r="5" spans="1:11" ht="17.25" customHeight="1" x14ac:dyDescent="0.25"/>
    <row r="6" spans="1:11" ht="17.25" customHeight="1" x14ac:dyDescent="0.25">
      <c r="I6" s="93" t="s">
        <v>157</v>
      </c>
      <c r="J6" s="93"/>
      <c r="K6" s="94" t="s">
        <v>156</v>
      </c>
    </row>
    <row r="7" spans="1:11" x14ac:dyDescent="0.25">
      <c r="I7" s="93"/>
      <c r="J7" s="93"/>
      <c r="K7" s="94"/>
    </row>
    <row r="8" spans="1:11" x14ac:dyDescent="0.25">
      <c r="A8" s="8" t="s">
        <v>0</v>
      </c>
      <c r="B8" s="8" t="s">
        <v>1</v>
      </c>
      <c r="C8" s="13" t="s">
        <v>2</v>
      </c>
      <c r="D8" s="14" t="s">
        <v>3</v>
      </c>
      <c r="E8" s="14" t="s">
        <v>135</v>
      </c>
      <c r="F8" s="14" t="s">
        <v>4</v>
      </c>
      <c r="G8" s="14" t="s">
        <v>5</v>
      </c>
      <c r="H8" s="14" t="s">
        <v>6</v>
      </c>
      <c r="I8" s="20" t="s">
        <v>114</v>
      </c>
      <c r="J8" s="20" t="s">
        <v>113</v>
      </c>
      <c r="K8" s="21" t="s">
        <v>7</v>
      </c>
    </row>
    <row r="9" spans="1:11" x14ac:dyDescent="0.25">
      <c r="A9" s="9" t="str">
        <f>Tabla1[[#This Row],[id]]</f>
        <v>001</v>
      </c>
      <c r="B9" s="9" t="str">
        <f>IF(Tabla1[[#This Row],[Observador]]="","",Tabla1[[#This Row],[Observador]])</f>
        <v>yo</v>
      </c>
      <c r="C9" s="16">
        <f>IF(Tabla1[[#This Row],[Fecha]]="","",Tabla1[[#This Row],[Fecha]])</f>
        <v>44671</v>
      </c>
      <c r="D9" s="16" t="str">
        <f>IF(Tabla1[[#This Row],[Unidad]]="","",Tabla1[[#This Row],[Unidad]])</f>
        <v>MEDICINA INTERNA, ENFERMEDADES INFECCIOSAS Y CUIDADOS PALIATIVOS</v>
      </c>
      <c r="E9" s="16" t="str">
        <f>IF(Tabla1[[#This Row],[Nº DE OPORTUNIDAD]]="","","OPORTUNIDAD "&amp;TEXT(Tabla1[[#This Row],[Nº DE OPORTUNIDAD]],"000"))</f>
        <v>OPORTUNIDAD 001</v>
      </c>
      <c r="F9" s="16" t="str">
        <f>IF(Tabla1[[#This Row],[Momento]]="","",Tabla1[[#This Row],[Momento]])</f>
        <v>1 Antes de contactar con el paciente</v>
      </c>
      <c r="G9" s="16" t="str">
        <f>IF(Tabla1[[#This Row],[Categoría profesional]]="","",Tabla1[[#This Row],[Categoría profesional]])</f>
        <v>Enfermería</v>
      </c>
      <c r="H9" s="10">
        <f>IFERROR(VLOOKUP(Tabla1[[#This Row],[HM]],Tabla2[],2,0),"")</f>
        <v>1</v>
      </c>
      <c r="I9" s="10">
        <f>IFERROR(VLOOKUP(Tabla1[[#This Row],[PBA]],Tabla2[],2,0),"")</f>
        <v>1</v>
      </c>
      <c r="J9" s="9">
        <f>IFERROR(VLOOKUP(Tabla1[[#This Row],[Agua y Jabón]],Tabla2[],2,0),"")</f>
        <v>0</v>
      </c>
      <c r="K9" s="10" t="str">
        <f>IFERROR(VLOOKUP(Tabla1[[#This Row],[Guantes]],Tabla2[],2,0),"")</f>
        <v/>
      </c>
    </row>
    <row r="10" spans="1:11" x14ac:dyDescent="0.25">
      <c r="A10" s="9" t="str">
        <f>Tabla1[[#This Row],[id]]</f>
        <v>002</v>
      </c>
      <c r="B10" s="9" t="str">
        <f>IF(Tabla1[[#This Row],[Observador]]="","",Tabla1[[#This Row],[Observador]])</f>
        <v>YO</v>
      </c>
      <c r="C10" s="16">
        <f>IF(Tabla1[[#This Row],[Fecha]]="","",Tabla1[[#This Row],[Fecha]])</f>
        <v>44671</v>
      </c>
      <c r="D10" s="16" t="str">
        <f>IF(Tabla1[[#This Row],[Unidad]]="","",Tabla1[[#This Row],[Unidad]])</f>
        <v>MEDICINA INTERNA, ENFERMEDADES INFECCIOSAS Y CUIDADOS PALIATIVOS</v>
      </c>
      <c r="E10" s="16" t="str">
        <f>IF(Tabla1[[#This Row],[Nº DE OPORTUNIDAD]]="","","OPORTUNIDAD "&amp;TEXT(Tabla1[[#This Row],[Nº DE OPORTUNIDAD]],"000"))</f>
        <v>OPORTUNIDAD 002</v>
      </c>
      <c r="F10" s="16" t="str">
        <f>IF(Tabla1[[#This Row],[Momento]]="","",Tabla1[[#This Row],[Momento]])</f>
        <v>1 Antes de contactar con el paciente</v>
      </c>
      <c r="G10" s="16" t="str">
        <f>IF(Tabla1[[#This Row],[Categoría profesional]]="","",Tabla1[[#This Row],[Categoría profesional]])</f>
        <v>Enfermería</v>
      </c>
      <c r="H10" s="10">
        <f>IFERROR(VLOOKUP(Tabla1[[#This Row],[HM]],Tabla2[],2,0),"")</f>
        <v>1</v>
      </c>
      <c r="I10" s="10">
        <f>IFERROR(VLOOKUP(Tabla1[[#This Row],[PBA]],Tabla2[],2,0),"")</f>
        <v>1</v>
      </c>
      <c r="J10" s="9">
        <f>IFERROR(VLOOKUP(Tabla1[[#This Row],[Agua y Jabón]],Tabla2[],2,0),"")</f>
        <v>0</v>
      </c>
      <c r="K10" s="10" t="str">
        <f>IFERROR(VLOOKUP(Tabla1[[#This Row],[Guantes]],Tabla2[],2,0),"")</f>
        <v/>
      </c>
    </row>
    <row r="11" spans="1:11" x14ac:dyDescent="0.25">
      <c r="A11" s="9" t="str">
        <f>Tabla1[[#This Row],[id]]</f>
        <v>003</v>
      </c>
      <c r="B11" s="9" t="str">
        <f>IF(Tabla1[[#This Row],[Observador]]="","",Tabla1[[#This Row],[Observador]])</f>
        <v>YO</v>
      </c>
      <c r="C11" s="16">
        <f>IF(Tabla1[[#This Row],[Fecha]]="","",Tabla1[[#This Row],[Fecha]])</f>
        <v>44671</v>
      </c>
      <c r="D11" s="16" t="str">
        <f>IF(Tabla1[[#This Row],[Unidad]]="","",Tabla1[[#This Row],[Unidad]])</f>
        <v>MEDICINA INTERNA, ENFERMEDADES INFECCIOSAS Y CUIDADOS PALIATIVOS</v>
      </c>
      <c r="E11" s="16" t="str">
        <f>IF(Tabla1[[#This Row],[Nº DE OPORTUNIDAD]]="","","OPORTUNIDAD "&amp;TEXT(Tabla1[[#This Row],[Nº DE OPORTUNIDAD]],"000"))</f>
        <v>OPORTUNIDAD 003</v>
      </c>
      <c r="F11" s="16" t="str">
        <f>IF(Tabla1[[#This Row],[Momento]]="","",Tabla1[[#This Row],[Momento]])</f>
        <v>1 Antes de contactar con el paciente</v>
      </c>
      <c r="G11" s="16" t="str">
        <f>IF(Tabla1[[#This Row],[Categoría profesional]]="","",Tabla1[[#This Row],[Categoría profesional]])</f>
        <v>TCAE</v>
      </c>
      <c r="H11" s="10">
        <f>IFERROR(VLOOKUP(Tabla1[[#This Row],[HM]],Tabla2[],2,0),"")</f>
        <v>0</v>
      </c>
      <c r="I11" s="10" t="str">
        <f>IFERROR(VLOOKUP(Tabla1[[#This Row],[PBA]],Tabla2[],2,0),"")</f>
        <v/>
      </c>
      <c r="J11" s="9" t="str">
        <f>IFERROR(VLOOKUP(Tabla1[[#This Row],[Agua y Jabón]],Tabla2[],2,0),"")</f>
        <v/>
      </c>
      <c r="K11" s="10" t="str">
        <f>IFERROR(VLOOKUP(Tabla1[[#This Row],[Guantes]],Tabla2[],2,0),"")</f>
        <v/>
      </c>
    </row>
    <row r="12" spans="1:11" x14ac:dyDescent="0.25">
      <c r="A12" s="9" t="str">
        <f>Tabla1[[#This Row],[id]]</f>
        <v>004</v>
      </c>
      <c r="B12" s="9" t="str">
        <f>IF(Tabla1[[#This Row],[Observador]]="","",Tabla1[[#This Row],[Observador]])</f>
        <v>YO</v>
      </c>
      <c r="C12" s="16">
        <f>IF(Tabla1[[#This Row],[Fecha]]="","",Tabla1[[#This Row],[Fecha]])</f>
        <v>44671</v>
      </c>
      <c r="D12" s="16" t="str">
        <f>IF(Tabla1[[#This Row],[Unidad]]="","",Tabla1[[#This Row],[Unidad]])</f>
        <v>MEDICINA INTERNA, ENFERMEDADES INFECCIOSAS Y CUIDADOS PALIATIVOS</v>
      </c>
      <c r="E12" s="16" t="str">
        <f>IF(Tabla1[[#This Row],[Nº DE OPORTUNIDAD]]="","","OPORTUNIDAD "&amp;TEXT(Tabla1[[#This Row],[Nº DE OPORTUNIDAD]],"000"))</f>
        <v>OPORTUNIDAD 004</v>
      </c>
      <c r="F12" s="16" t="str">
        <f>IF(Tabla1[[#This Row],[Momento]]="","",Tabla1[[#This Row],[Momento]])</f>
        <v>1 Antes de contactar con el paciente</v>
      </c>
      <c r="G12" s="16" t="str">
        <f>IF(Tabla1[[#This Row],[Categoría profesional]]="","",Tabla1[[#This Row],[Categoría profesional]])</f>
        <v>Enfermería</v>
      </c>
      <c r="H12" s="10">
        <f>IFERROR(VLOOKUP(Tabla1[[#This Row],[HM]],Tabla2[],2,0),"")</f>
        <v>1</v>
      </c>
      <c r="I12" s="10">
        <f>IFERROR(VLOOKUP(Tabla1[[#This Row],[PBA]],Tabla2[],2,0),"")</f>
        <v>1</v>
      </c>
      <c r="J12" s="9" t="str">
        <f>IFERROR(VLOOKUP(Tabla1[[#This Row],[Agua y Jabón]],Tabla2[],2,0),"")</f>
        <v/>
      </c>
      <c r="K12" s="10" t="str">
        <f>IFERROR(VLOOKUP(Tabla1[[#This Row],[Guantes]],Tabla2[],2,0),"")</f>
        <v/>
      </c>
    </row>
    <row r="13" spans="1:11" x14ac:dyDescent="0.25">
      <c r="A13" s="9" t="str">
        <f>Tabla1[[#This Row],[id]]</f>
        <v>005</v>
      </c>
      <c r="B13" s="9" t="str">
        <f>IF(Tabla1[[#This Row],[Observador]]="","",Tabla1[[#This Row],[Observador]])</f>
        <v>YO</v>
      </c>
      <c r="C13" s="16">
        <f>IF(Tabla1[[#This Row],[Fecha]]="","",Tabla1[[#This Row],[Fecha]])</f>
        <v>44671</v>
      </c>
      <c r="D13" s="16" t="str">
        <f>IF(Tabla1[[#This Row],[Unidad]]="","",Tabla1[[#This Row],[Unidad]])</f>
        <v>MEDICINA INTERNA, ENFERMEDADES INFECCIOSAS Y CUIDADOS PALIATIVOS</v>
      </c>
      <c r="E13" s="16" t="str">
        <f>IF(Tabla1[[#This Row],[Nº DE OPORTUNIDAD]]="","","OPORTUNIDAD "&amp;TEXT(Tabla1[[#This Row],[Nº DE OPORTUNIDAD]],"000"))</f>
        <v>OPORTUNIDAD 005</v>
      </c>
      <c r="F13" s="16" t="str">
        <f>IF(Tabla1[[#This Row],[Momento]]="","",Tabla1[[#This Row],[Momento]])</f>
        <v>1 Antes de contactar con el paciente</v>
      </c>
      <c r="G13" s="16" t="str">
        <f>IF(Tabla1[[#This Row],[Categoría profesional]]="","",Tabla1[[#This Row],[Categoría profesional]])</f>
        <v>Enfermería</v>
      </c>
      <c r="H13" s="10">
        <f>IFERROR(VLOOKUP(Tabla1[[#This Row],[HM]],Tabla2[],2,0),"")</f>
        <v>1</v>
      </c>
      <c r="I13" s="10">
        <f>IFERROR(VLOOKUP(Tabla1[[#This Row],[PBA]],Tabla2[],2,0),"")</f>
        <v>1</v>
      </c>
      <c r="J13" s="9" t="str">
        <f>IFERROR(VLOOKUP(Tabla1[[#This Row],[Agua y Jabón]],Tabla2[],2,0),"")</f>
        <v/>
      </c>
      <c r="K13" s="10" t="str">
        <f>IFERROR(VLOOKUP(Tabla1[[#This Row],[Guantes]],Tabla2[],2,0),"")</f>
        <v/>
      </c>
    </row>
    <row r="14" spans="1:11" x14ac:dyDescent="0.25">
      <c r="A14" s="9" t="str">
        <f>Tabla1[[#This Row],[id]]</f>
        <v>006</v>
      </c>
      <c r="B14" s="9" t="str">
        <f>IF(Tabla1[[#This Row],[Observador]]="","",Tabla1[[#This Row],[Observador]])</f>
        <v>YO</v>
      </c>
      <c r="C14" s="16">
        <f>IF(Tabla1[[#This Row],[Fecha]]="","",Tabla1[[#This Row],[Fecha]])</f>
        <v>44671</v>
      </c>
      <c r="D14" s="16" t="str">
        <f>IF(Tabla1[[#This Row],[Unidad]]="","",Tabla1[[#This Row],[Unidad]])</f>
        <v>MEDICINA INTERNA, ENFERMEDADES INFECCIOSAS Y CUIDADOS PALIATIVOS</v>
      </c>
      <c r="E14" s="16" t="str">
        <f>IF(Tabla1[[#This Row],[Nº DE OPORTUNIDAD]]="","","OPORTUNIDAD "&amp;TEXT(Tabla1[[#This Row],[Nº DE OPORTUNIDAD]],"000"))</f>
        <v>OPORTUNIDAD 006</v>
      </c>
      <c r="F14" s="16" t="str">
        <f>IF(Tabla1[[#This Row],[Momento]]="","",Tabla1[[#This Row],[Momento]])</f>
        <v>2 Antes de técnica aséptica</v>
      </c>
      <c r="G14" s="16" t="str">
        <f>IF(Tabla1[[#This Row],[Categoría profesional]]="","",Tabla1[[#This Row],[Categoría profesional]])</f>
        <v>TCAE</v>
      </c>
      <c r="H14" s="10">
        <f>IFERROR(VLOOKUP(Tabla1[[#This Row],[HM]],Tabla2[],2,0),"")</f>
        <v>1</v>
      </c>
      <c r="I14" s="10">
        <f>IFERROR(VLOOKUP(Tabla1[[#This Row],[PBA]],Tabla2[],2,0),"")</f>
        <v>1</v>
      </c>
      <c r="J14" s="9" t="str">
        <f>IFERROR(VLOOKUP(Tabla1[[#This Row],[Agua y Jabón]],Tabla2[],2,0),"")</f>
        <v/>
      </c>
      <c r="K14" s="10" t="str">
        <f>IFERROR(VLOOKUP(Tabla1[[#This Row],[Guantes]],Tabla2[],2,0),"")</f>
        <v/>
      </c>
    </row>
    <row r="15" spans="1:11" x14ac:dyDescent="0.25">
      <c r="A15" s="9" t="str">
        <f>Tabla1[[#This Row],[id]]</f>
        <v>007</v>
      </c>
      <c r="B15" s="9" t="str">
        <f>IF(Tabla1[[#This Row],[Observador]]="","",Tabla1[[#This Row],[Observador]])</f>
        <v>YO</v>
      </c>
      <c r="C15" s="16">
        <f>IF(Tabla1[[#This Row],[Fecha]]="","",Tabla1[[#This Row],[Fecha]])</f>
        <v>44671</v>
      </c>
      <c r="D15" s="16" t="str">
        <f>IF(Tabla1[[#This Row],[Unidad]]="","",Tabla1[[#This Row],[Unidad]])</f>
        <v>MEDICINA INTERNA, ENFERMEDADES INFECCIOSAS Y CUIDADOS PALIATIVOS</v>
      </c>
      <c r="E15" s="16" t="str">
        <f>IF(Tabla1[[#This Row],[Nº DE OPORTUNIDAD]]="","","OPORTUNIDAD "&amp;TEXT(Tabla1[[#This Row],[Nº DE OPORTUNIDAD]],"000"))</f>
        <v>OPORTUNIDAD 007</v>
      </c>
      <c r="F15" s="16" t="str">
        <f>IF(Tabla1[[#This Row],[Momento]]="","",Tabla1[[#This Row],[Momento]])</f>
        <v>2 Antes de técnica aséptica</v>
      </c>
      <c r="G15" s="16" t="str">
        <f>IF(Tabla1[[#This Row],[Categoría profesional]]="","",Tabla1[[#This Row],[Categoría profesional]])</f>
        <v>Enfermería</v>
      </c>
      <c r="H15" s="10">
        <f>IFERROR(VLOOKUP(Tabla1[[#This Row],[HM]],Tabla2[],2,0),"")</f>
        <v>1</v>
      </c>
      <c r="I15" s="10">
        <f>IFERROR(VLOOKUP(Tabla1[[#This Row],[PBA]],Tabla2[],2,0),"")</f>
        <v>1</v>
      </c>
      <c r="J15" s="9" t="str">
        <f>IFERROR(VLOOKUP(Tabla1[[#This Row],[Agua y Jabón]],Tabla2[],2,0),"")</f>
        <v/>
      </c>
      <c r="K15" s="10" t="str">
        <f>IFERROR(VLOOKUP(Tabla1[[#This Row],[Guantes]],Tabla2[],2,0),"")</f>
        <v/>
      </c>
    </row>
    <row r="16" spans="1:11" x14ac:dyDescent="0.25">
      <c r="A16" s="9" t="str">
        <f>Tabla1[[#This Row],[id]]</f>
        <v>008</v>
      </c>
      <c r="B16" s="9" t="str">
        <f>IF(Tabla1[[#This Row],[Observador]]="","",Tabla1[[#This Row],[Observador]])</f>
        <v>YO</v>
      </c>
      <c r="C16" s="16">
        <f>IF(Tabla1[[#This Row],[Fecha]]="","",Tabla1[[#This Row],[Fecha]])</f>
        <v>44671</v>
      </c>
      <c r="D16" s="16" t="str">
        <f>IF(Tabla1[[#This Row],[Unidad]]="","",Tabla1[[#This Row],[Unidad]])</f>
        <v>MEDICINA INTERNA, ENFERMEDADES INFECCIOSAS Y CUIDADOS PALIATIVOS</v>
      </c>
      <c r="E16" s="16" t="str">
        <f>IF(Tabla1[[#This Row],[Nº DE OPORTUNIDAD]]="","","OPORTUNIDAD "&amp;TEXT(Tabla1[[#This Row],[Nº DE OPORTUNIDAD]],"000"))</f>
        <v>OPORTUNIDAD 008</v>
      </c>
      <c r="F16" s="16" t="str">
        <f>IF(Tabla1[[#This Row],[Momento]]="","",Tabla1[[#This Row],[Momento]])</f>
        <v>3 Después de exposición fluidos</v>
      </c>
      <c r="G16" s="16" t="str">
        <f>IF(Tabla1[[#This Row],[Categoría profesional]]="","",Tabla1[[#This Row],[Categoría profesional]])</f>
        <v>Enfermería</v>
      </c>
      <c r="H16" s="10">
        <f>IFERROR(VLOOKUP(Tabla1[[#This Row],[HM]],Tabla2[],2,0),"")</f>
        <v>0</v>
      </c>
      <c r="I16" s="10" t="str">
        <f>IFERROR(VLOOKUP(Tabla1[[#This Row],[PBA]],Tabla2[],2,0),"")</f>
        <v/>
      </c>
      <c r="J16" s="9" t="str">
        <f>IFERROR(VLOOKUP(Tabla1[[#This Row],[Agua y Jabón]],Tabla2[],2,0),"")</f>
        <v/>
      </c>
      <c r="K16" s="10" t="str">
        <f>IFERROR(VLOOKUP(Tabla1[[#This Row],[Guantes]],Tabla2[],2,0),"")</f>
        <v/>
      </c>
    </row>
    <row r="17" spans="1:11" x14ac:dyDescent="0.25">
      <c r="A17" s="9" t="str">
        <f>Tabla1[[#This Row],[id]]</f>
        <v>009</v>
      </c>
      <c r="B17" s="9" t="str">
        <f>IF(Tabla1[[#This Row],[Observador]]="","",Tabla1[[#This Row],[Observador]])</f>
        <v>YO</v>
      </c>
      <c r="C17" s="16">
        <f>IF(Tabla1[[#This Row],[Fecha]]="","",Tabla1[[#This Row],[Fecha]])</f>
        <v>44671</v>
      </c>
      <c r="D17" s="16" t="str">
        <f>IF(Tabla1[[#This Row],[Unidad]]="","",Tabla1[[#This Row],[Unidad]])</f>
        <v>MEDICINA INTERNA, ENFERMEDADES INFECCIOSAS Y CUIDADOS PALIATIVOS</v>
      </c>
      <c r="E17" s="16" t="str">
        <f>IF(Tabla1[[#This Row],[Nº DE OPORTUNIDAD]]="","","OPORTUNIDAD "&amp;TEXT(Tabla1[[#This Row],[Nº DE OPORTUNIDAD]],"000"))</f>
        <v>OPORTUNIDAD 009</v>
      </c>
      <c r="F17" s="16" t="str">
        <f>IF(Tabla1[[#This Row],[Momento]]="","",Tabla1[[#This Row],[Momento]])</f>
        <v>3 Después de exposición fluidos</v>
      </c>
      <c r="G17" s="16" t="str">
        <f>IF(Tabla1[[#This Row],[Categoría profesional]]="","",Tabla1[[#This Row],[Categoría profesional]])</f>
        <v>MIR</v>
      </c>
      <c r="H17" s="10">
        <f>IFERROR(VLOOKUP(Tabla1[[#This Row],[HM]],Tabla2[],2,0),"")</f>
        <v>1</v>
      </c>
      <c r="I17" s="10">
        <f>IFERROR(VLOOKUP(Tabla1[[#This Row],[PBA]],Tabla2[],2,0),"")</f>
        <v>1</v>
      </c>
      <c r="J17" s="9" t="str">
        <f>IFERROR(VLOOKUP(Tabla1[[#This Row],[Agua y Jabón]],Tabla2[],2,0),"")</f>
        <v/>
      </c>
      <c r="K17" s="10" t="str">
        <f>IFERROR(VLOOKUP(Tabla1[[#This Row],[Guantes]],Tabla2[],2,0),"")</f>
        <v/>
      </c>
    </row>
    <row r="18" spans="1:11" x14ac:dyDescent="0.25">
      <c r="A18" s="9" t="str">
        <f>Tabla1[[#This Row],[id]]</f>
        <v>010</v>
      </c>
      <c r="B18" s="9" t="str">
        <f>IF(Tabla1[[#This Row],[Observador]]="","",Tabla1[[#This Row],[Observador]])</f>
        <v>YO</v>
      </c>
      <c r="C18" s="16">
        <f>IF(Tabla1[[#This Row],[Fecha]]="","",Tabla1[[#This Row],[Fecha]])</f>
        <v>44671</v>
      </c>
      <c r="D18" s="16" t="str">
        <f>IF(Tabla1[[#This Row],[Unidad]]="","",Tabla1[[#This Row],[Unidad]])</f>
        <v>MEDICINA INTERNA, ENFERMEDADES INFECCIOSAS Y CUIDADOS PALIATIVOS</v>
      </c>
      <c r="E18" s="16" t="str">
        <f>IF(Tabla1[[#This Row],[Nº DE OPORTUNIDAD]]="","","OPORTUNIDAD "&amp;TEXT(Tabla1[[#This Row],[Nº DE OPORTUNIDAD]],"000"))</f>
        <v>OPORTUNIDAD 010</v>
      </c>
      <c r="F18" s="16" t="str">
        <f>IF(Tabla1[[#This Row],[Momento]]="","",Tabla1[[#This Row],[Momento]])</f>
        <v>3 Después de exposición fluidos</v>
      </c>
      <c r="G18" s="16" t="str">
        <f>IF(Tabla1[[#This Row],[Categoría profesional]]="","",Tabla1[[#This Row],[Categoría profesional]])</f>
        <v>Enfermería</v>
      </c>
      <c r="H18" s="10">
        <f>IFERROR(VLOOKUP(Tabla1[[#This Row],[HM]],Tabla2[],2,0),"")</f>
        <v>1</v>
      </c>
      <c r="I18" s="10" t="str">
        <f>IFERROR(VLOOKUP(Tabla1[[#This Row],[PBA]],Tabla2[],2,0),"")</f>
        <v/>
      </c>
      <c r="J18" s="9">
        <f>IFERROR(VLOOKUP(Tabla1[[#This Row],[Agua y Jabón]],Tabla2[],2,0),"")</f>
        <v>1</v>
      </c>
      <c r="K18" s="10" t="str">
        <f>IFERROR(VLOOKUP(Tabla1[[#This Row],[Guantes]],Tabla2[],2,0),"")</f>
        <v/>
      </c>
    </row>
    <row r="19" spans="1:11" x14ac:dyDescent="0.25">
      <c r="A19" s="9" t="str">
        <f>Tabla1[[#This Row],[id]]</f>
        <v>011</v>
      </c>
      <c r="B19" s="9" t="str">
        <f>IF(Tabla1[[#This Row],[Observador]]="","",Tabla1[[#This Row],[Observador]])</f>
        <v>YO</v>
      </c>
      <c r="C19" s="16">
        <f>IF(Tabla1[[#This Row],[Fecha]]="","",Tabla1[[#This Row],[Fecha]])</f>
        <v>44671</v>
      </c>
      <c r="D19" s="16" t="str">
        <f>IF(Tabla1[[#This Row],[Unidad]]="","",Tabla1[[#This Row],[Unidad]])</f>
        <v>MEDICINA INTERNA, ENFERMEDADES INFECCIOSAS Y CUIDADOS PALIATIVOS</v>
      </c>
      <c r="E19" s="16" t="str">
        <f>IF(Tabla1[[#This Row],[Nº DE OPORTUNIDAD]]="","","OPORTUNIDAD "&amp;TEXT(Tabla1[[#This Row],[Nº DE OPORTUNIDAD]],"000"))</f>
        <v>OPORTUNIDAD 010</v>
      </c>
      <c r="F19" s="16" t="str">
        <f>IF(Tabla1[[#This Row],[Momento]]="","",Tabla1[[#This Row],[Momento]])</f>
        <v>4 Después de contactar con el paciente</v>
      </c>
      <c r="G19" s="16" t="str">
        <f>IF(Tabla1[[#This Row],[Categoría profesional]]="","",Tabla1[[#This Row],[Categoría profesional]])</f>
        <v>Enfermería</v>
      </c>
      <c r="H19" s="10">
        <f>IFERROR(VLOOKUP(Tabla1[[#This Row],[HM]],Tabla2[],2,0),"")</f>
        <v>1</v>
      </c>
      <c r="I19" s="10" t="str">
        <f>IFERROR(VLOOKUP(Tabla1[[#This Row],[PBA]],Tabla2[],2,0),"")</f>
        <v/>
      </c>
      <c r="J19" s="9">
        <f>IFERROR(VLOOKUP(Tabla1[[#This Row],[Agua y Jabón]],Tabla2[],2,0),"")</f>
        <v>1</v>
      </c>
      <c r="K19" s="10" t="str">
        <f>IFERROR(VLOOKUP(Tabla1[[#This Row],[Guantes]],Tabla2[],2,0),"")</f>
        <v/>
      </c>
    </row>
    <row r="20" spans="1:11" x14ac:dyDescent="0.25">
      <c r="A20" s="9" t="str">
        <f>Tabla1[[#This Row],[id]]</f>
        <v>012</v>
      </c>
      <c r="B20" s="9" t="str">
        <f>IF(Tabla1[[#This Row],[Observador]]="","",Tabla1[[#This Row],[Observador]])</f>
        <v>YO</v>
      </c>
      <c r="C20" s="16">
        <f>IF(Tabla1[[#This Row],[Fecha]]="","",Tabla1[[#This Row],[Fecha]])</f>
        <v>44671</v>
      </c>
      <c r="D20" s="16" t="str">
        <f>IF(Tabla1[[#This Row],[Unidad]]="","",Tabla1[[#This Row],[Unidad]])</f>
        <v>MEDICINA INTERNA, ENFERMEDADES INFECCIOSAS Y CUIDADOS PALIATIVOS</v>
      </c>
      <c r="E20" s="16" t="str">
        <f>IF(Tabla1[[#This Row],[Nº DE OPORTUNIDAD]]="","","OPORTUNIDAD "&amp;TEXT(Tabla1[[#This Row],[Nº DE OPORTUNIDAD]],"000"))</f>
        <v>OPORTUNIDAD 011</v>
      </c>
      <c r="F20" s="16" t="str">
        <f>IF(Tabla1[[#This Row],[Momento]]="","",Tabla1[[#This Row],[Momento]])</f>
        <v>4 Después de contactar con el paciente</v>
      </c>
      <c r="G20" s="16" t="str">
        <f>IF(Tabla1[[#This Row],[Categoría profesional]]="","",Tabla1[[#This Row],[Categoría profesional]])</f>
        <v>Enfermería</v>
      </c>
      <c r="H20" s="10">
        <f>IFERROR(VLOOKUP(Tabla1[[#This Row],[HM]],Tabla2[],2,0),"")</f>
        <v>1</v>
      </c>
      <c r="I20" s="10">
        <f>IFERROR(VLOOKUP(Tabla1[[#This Row],[PBA]],Tabla2[],2,0),"")</f>
        <v>1</v>
      </c>
      <c r="J20" s="9" t="str">
        <f>IFERROR(VLOOKUP(Tabla1[[#This Row],[Agua y Jabón]],Tabla2[],2,0),"")</f>
        <v/>
      </c>
      <c r="K20" s="10" t="str">
        <f>IFERROR(VLOOKUP(Tabla1[[#This Row],[Guantes]],Tabla2[],2,0),"")</f>
        <v/>
      </c>
    </row>
    <row r="21" spans="1:11" x14ac:dyDescent="0.25">
      <c r="A21" s="9" t="str">
        <f>Tabla1[[#This Row],[id]]</f>
        <v>013</v>
      </c>
      <c r="B21" s="9" t="str">
        <f>IF(Tabla1[[#This Row],[Observador]]="","",Tabla1[[#This Row],[Observador]])</f>
        <v>YO</v>
      </c>
      <c r="C21" s="16">
        <f>IF(Tabla1[[#This Row],[Fecha]]="","",Tabla1[[#This Row],[Fecha]])</f>
        <v>44671</v>
      </c>
      <c r="D21" s="16" t="str">
        <f>IF(Tabla1[[#This Row],[Unidad]]="","",Tabla1[[#This Row],[Unidad]])</f>
        <v>MEDICINA INTERNA, ENFERMEDADES INFECCIOSAS Y CUIDADOS PALIATIVOS</v>
      </c>
      <c r="E21" s="16" t="str">
        <f>IF(Tabla1[[#This Row],[Nº DE OPORTUNIDAD]]="","","OPORTUNIDAD "&amp;TEXT(Tabla1[[#This Row],[Nº DE OPORTUNIDAD]],"000"))</f>
        <v>OPORTUNIDAD 012</v>
      </c>
      <c r="F21" s="16" t="str">
        <f>IF(Tabla1[[#This Row],[Momento]]="","",Tabla1[[#This Row],[Momento]])</f>
        <v>5 Después de contactar con el entorno del paciente</v>
      </c>
      <c r="G21" s="16" t="str">
        <f>IF(Tabla1[[#This Row],[Categoría profesional]]="","",Tabla1[[#This Row],[Categoría profesional]])</f>
        <v>Estudiantes</v>
      </c>
      <c r="H21" s="10">
        <f>IFERROR(VLOOKUP(Tabla1[[#This Row],[HM]],Tabla2[],2,0),"")</f>
        <v>1</v>
      </c>
      <c r="I21" s="10">
        <f>IFERROR(VLOOKUP(Tabla1[[#This Row],[PBA]],Tabla2[],2,0),"")</f>
        <v>1</v>
      </c>
      <c r="J21" s="9" t="str">
        <f>IFERROR(VLOOKUP(Tabla1[[#This Row],[Agua y Jabón]],Tabla2[],2,0),"")</f>
        <v/>
      </c>
      <c r="K21" s="10" t="str">
        <f>IFERROR(VLOOKUP(Tabla1[[#This Row],[Guantes]],Tabla2[],2,0),"")</f>
        <v/>
      </c>
    </row>
    <row r="22" spans="1:11" x14ac:dyDescent="0.25">
      <c r="A22" s="9" t="str">
        <f>Tabla1[[#This Row],[id]]</f>
        <v>014</v>
      </c>
      <c r="B22" s="9" t="str">
        <f>IF(Tabla1[[#This Row],[Observador]]="","",Tabla1[[#This Row],[Observador]])</f>
        <v>YO</v>
      </c>
      <c r="C22" s="16">
        <f>IF(Tabla1[[#This Row],[Fecha]]="","",Tabla1[[#This Row],[Fecha]])</f>
        <v>44671</v>
      </c>
      <c r="D22" s="16" t="str">
        <f>IF(Tabla1[[#This Row],[Unidad]]="","",Tabla1[[#This Row],[Unidad]])</f>
        <v>MEDICINA INTERNA, ENFERMEDADES INFECCIOSAS Y CUIDADOS PALIATIVOS</v>
      </c>
      <c r="E22" s="16" t="str">
        <f>IF(Tabla1[[#This Row],[Nº DE OPORTUNIDAD]]="","","OPORTUNIDAD "&amp;TEXT(Tabla1[[#This Row],[Nº DE OPORTUNIDAD]],"000"))</f>
        <v>OPORTUNIDAD 013</v>
      </c>
      <c r="F22" s="16" t="str">
        <f>IF(Tabla1[[#This Row],[Momento]]="","",Tabla1[[#This Row],[Momento]])</f>
        <v>1 Antes de contactar con el paciente</v>
      </c>
      <c r="G22" s="16" t="str">
        <f>IF(Tabla1[[#This Row],[Categoría profesional]]="","",Tabla1[[#This Row],[Categoría profesional]])</f>
        <v>TCAE</v>
      </c>
      <c r="H22" s="10">
        <f>IFERROR(VLOOKUP(Tabla1[[#This Row],[HM]],Tabla2[],2,0),"")</f>
        <v>1</v>
      </c>
      <c r="I22" s="10">
        <f>IFERROR(VLOOKUP(Tabla1[[#This Row],[PBA]],Tabla2[],2,0),"")</f>
        <v>1</v>
      </c>
      <c r="J22" s="9" t="str">
        <f>IFERROR(VLOOKUP(Tabla1[[#This Row],[Agua y Jabón]],Tabla2[],2,0),"")</f>
        <v/>
      </c>
      <c r="K22" s="10" t="str">
        <f>IFERROR(VLOOKUP(Tabla1[[#This Row],[Guantes]],Tabla2[],2,0),"")</f>
        <v/>
      </c>
    </row>
    <row r="23" spans="1:11" x14ac:dyDescent="0.25">
      <c r="A23" s="9" t="str">
        <f>Tabla1[[#This Row],[id]]</f>
        <v>015</v>
      </c>
      <c r="B23" s="9" t="str">
        <f>IF(Tabla1[[#This Row],[Observador]]="","",Tabla1[[#This Row],[Observador]])</f>
        <v/>
      </c>
      <c r="C23" s="16">
        <f>IF(Tabla1[[#This Row],[Fecha]]="","",Tabla1[[#This Row],[Fecha]])</f>
        <v>44671</v>
      </c>
      <c r="D23" s="16" t="str">
        <f>IF(Tabla1[[#This Row],[Unidad]]="","",Tabla1[[#This Row],[Unidad]])</f>
        <v>MEDICINA INTERNA, ENFERMEDADES INFECCIOSAS Y CUIDADOS PALIATIVOS</v>
      </c>
      <c r="E23" s="16" t="str">
        <f>IF(Tabla1[[#This Row],[Nº DE OPORTUNIDAD]]="","","OPORTUNIDAD "&amp;TEXT(Tabla1[[#This Row],[Nº DE OPORTUNIDAD]],"000"))</f>
        <v>OPORTUNIDAD 014</v>
      </c>
      <c r="F23" s="16" t="str">
        <f>IF(Tabla1[[#This Row],[Momento]]="","",Tabla1[[#This Row],[Momento]])</f>
        <v>4 Después de contactar con el paciente</v>
      </c>
      <c r="G23" s="16" t="str">
        <f>IF(Tabla1[[#This Row],[Categoría profesional]]="","",Tabla1[[#This Row],[Categoría profesional]])</f>
        <v>TCAE</v>
      </c>
      <c r="H23" s="10">
        <f>IFERROR(VLOOKUP(Tabla1[[#This Row],[HM]],Tabla2[],2,0),"")</f>
        <v>1</v>
      </c>
      <c r="I23" s="10">
        <f>IFERROR(VLOOKUP(Tabla1[[#This Row],[PBA]],Tabla2[],2,0),"")</f>
        <v>1</v>
      </c>
      <c r="J23" s="9" t="str">
        <f>IFERROR(VLOOKUP(Tabla1[[#This Row],[Agua y Jabón]],Tabla2[],2,0),"")</f>
        <v/>
      </c>
      <c r="K23" s="10" t="str">
        <f>IFERROR(VLOOKUP(Tabla1[[#This Row],[Guantes]],Tabla2[],2,0),"")</f>
        <v/>
      </c>
    </row>
    <row r="24" spans="1:11" x14ac:dyDescent="0.25">
      <c r="A24" s="9" t="str">
        <f>Tabla1[[#This Row],[id]]</f>
        <v>016</v>
      </c>
      <c r="B24" s="9" t="str">
        <f>IF(Tabla1[[#This Row],[Observador]]="","",Tabla1[[#This Row],[Observador]])</f>
        <v/>
      </c>
      <c r="C24" s="16">
        <f>IF(Tabla1[[#This Row],[Fecha]]="","",Tabla1[[#This Row],[Fecha]])</f>
        <v>44671</v>
      </c>
      <c r="D24" s="16" t="str">
        <f>IF(Tabla1[[#This Row],[Unidad]]="","",Tabla1[[#This Row],[Unidad]])</f>
        <v>MEDICINA INTERNA, ENFERMEDADES INFECCIOSAS Y CUIDADOS PALIATIVOS</v>
      </c>
      <c r="E24" s="16" t="str">
        <f>IF(Tabla1[[#This Row],[Nº DE OPORTUNIDAD]]="","","OPORTUNIDAD "&amp;TEXT(Tabla1[[#This Row],[Nº DE OPORTUNIDAD]],"000"))</f>
        <v>OPORTUNIDAD 015</v>
      </c>
      <c r="F24" s="16" t="str">
        <f>IF(Tabla1[[#This Row],[Momento]]="","",Tabla1[[#This Row],[Momento]])</f>
        <v>1 Antes de contactar con el paciente</v>
      </c>
      <c r="G24" s="16" t="str">
        <f>IF(Tabla1[[#This Row],[Categoría profesional]]="","",Tabla1[[#This Row],[Categoría profesional]])</f>
        <v>Medicina</v>
      </c>
      <c r="H24" s="10">
        <f>IFERROR(VLOOKUP(Tabla1[[#This Row],[HM]],Tabla2[],2,0),"")</f>
        <v>1</v>
      </c>
      <c r="I24" s="10">
        <f>IFERROR(VLOOKUP(Tabla1[[#This Row],[PBA]],Tabla2[],2,0),"")</f>
        <v>1</v>
      </c>
      <c r="J24" s="9" t="str">
        <f>IFERROR(VLOOKUP(Tabla1[[#This Row],[Agua y Jabón]],Tabla2[],2,0),"")</f>
        <v/>
      </c>
      <c r="K24" s="10" t="str">
        <f>IFERROR(VLOOKUP(Tabla1[[#This Row],[Guantes]],Tabla2[],2,0),"")</f>
        <v/>
      </c>
    </row>
    <row r="25" spans="1:11" x14ac:dyDescent="0.25">
      <c r="A25" s="9" t="str">
        <f>Tabla1[[#This Row],[id]]</f>
        <v>017</v>
      </c>
      <c r="B25" s="9" t="str">
        <f>IF(Tabla1[[#This Row],[Observador]]="","",Tabla1[[#This Row],[Observador]])</f>
        <v/>
      </c>
      <c r="C25" s="16">
        <f>IF(Tabla1[[#This Row],[Fecha]]="","",Tabla1[[#This Row],[Fecha]])</f>
        <v>44671</v>
      </c>
      <c r="D25" s="16" t="str">
        <f>IF(Tabla1[[#This Row],[Unidad]]="","",Tabla1[[#This Row],[Unidad]])</f>
        <v>MEDICINA INTERNA, ENFERMEDADES INFECCIOSAS Y CUIDADOS PALIATIVOS</v>
      </c>
      <c r="E25" s="16" t="str">
        <f>IF(Tabla1[[#This Row],[Nº DE OPORTUNIDAD]]="","","OPORTUNIDAD "&amp;TEXT(Tabla1[[#This Row],[Nº DE OPORTUNIDAD]],"000"))</f>
        <v>OPORTUNIDAD 016</v>
      </c>
      <c r="F25" s="16" t="str">
        <f>IF(Tabla1[[#This Row],[Momento]]="","",Tabla1[[#This Row],[Momento]])</f>
        <v>4 Después de contactar con el paciente</v>
      </c>
      <c r="G25" s="16" t="str">
        <f>IF(Tabla1[[#This Row],[Categoría profesional]]="","",Tabla1[[#This Row],[Categoría profesional]])</f>
        <v>Medicina</v>
      </c>
      <c r="H25" s="10">
        <f>IFERROR(VLOOKUP(Tabla1[[#This Row],[HM]],Tabla2[],2,0),"")</f>
        <v>0</v>
      </c>
      <c r="I25" s="10" t="str">
        <f>IFERROR(VLOOKUP(Tabla1[[#This Row],[PBA]],Tabla2[],2,0),"")</f>
        <v/>
      </c>
      <c r="J25" s="9" t="str">
        <f>IFERROR(VLOOKUP(Tabla1[[#This Row],[Agua y Jabón]],Tabla2[],2,0),"")</f>
        <v/>
      </c>
      <c r="K25" s="10" t="str">
        <f>IFERROR(VLOOKUP(Tabla1[[#This Row],[Guantes]],Tabla2[],2,0),"")</f>
        <v/>
      </c>
    </row>
    <row r="26" spans="1:11" x14ac:dyDescent="0.25">
      <c r="A26" s="9" t="str">
        <f>Tabla1[[#This Row],[id]]</f>
        <v>018</v>
      </c>
      <c r="B26" s="9" t="str">
        <f>IF(Tabla1[[#This Row],[Observador]]="","",Tabla1[[#This Row],[Observador]])</f>
        <v/>
      </c>
      <c r="C26" s="16">
        <f>IF(Tabla1[[#This Row],[Fecha]]="","",Tabla1[[#This Row],[Fecha]])</f>
        <v>44671</v>
      </c>
      <c r="D26" s="16" t="str">
        <f>IF(Tabla1[[#This Row],[Unidad]]="","",Tabla1[[#This Row],[Unidad]])</f>
        <v>MEDICINA INTERNA, ENFERMEDADES INFECCIOSAS Y CUIDADOS PALIATIVOS</v>
      </c>
      <c r="E26" s="16" t="str">
        <f>IF(Tabla1[[#This Row],[Nº DE OPORTUNIDAD]]="","","OPORTUNIDAD "&amp;TEXT(Tabla1[[#This Row],[Nº DE OPORTUNIDAD]],"000"))</f>
        <v>OPORTUNIDAD 017</v>
      </c>
      <c r="F26" s="16" t="str">
        <f>IF(Tabla1[[#This Row],[Momento]]="","",Tabla1[[#This Row],[Momento]])</f>
        <v>1 Antes de contactar con el paciente</v>
      </c>
      <c r="G26" s="16" t="str">
        <f>IF(Tabla1[[#This Row],[Categoría profesional]]="","",Tabla1[[#This Row],[Categoría profesional]])</f>
        <v>Medicina</v>
      </c>
      <c r="H26" s="10">
        <f>IFERROR(VLOOKUP(Tabla1[[#This Row],[HM]],Tabla2[],2,0),"")</f>
        <v>0</v>
      </c>
      <c r="I26" s="10" t="str">
        <f>IFERROR(VLOOKUP(Tabla1[[#This Row],[PBA]],Tabla2[],2,0),"")</f>
        <v/>
      </c>
      <c r="J26" s="9" t="str">
        <f>IFERROR(VLOOKUP(Tabla1[[#This Row],[Agua y Jabón]],Tabla2[],2,0),"")</f>
        <v/>
      </c>
      <c r="K26" s="10" t="str">
        <f>IFERROR(VLOOKUP(Tabla1[[#This Row],[Guantes]],Tabla2[],2,0),"")</f>
        <v/>
      </c>
    </row>
    <row r="27" spans="1:11" x14ac:dyDescent="0.25">
      <c r="A27" s="9" t="str">
        <f>Tabla1[[#This Row],[id]]</f>
        <v>019</v>
      </c>
      <c r="B27" s="9" t="str">
        <f>IF(Tabla1[[#This Row],[Observador]]="","",Tabla1[[#This Row],[Observador]])</f>
        <v/>
      </c>
      <c r="C27" s="16">
        <f>IF(Tabla1[[#This Row],[Fecha]]="","",Tabla1[[#This Row],[Fecha]])</f>
        <v>44671</v>
      </c>
      <c r="D27" s="16" t="str">
        <f>IF(Tabla1[[#This Row],[Unidad]]="","",Tabla1[[#This Row],[Unidad]])</f>
        <v>MEDICINA INTERNA, ENFERMEDADES INFECCIOSAS Y CUIDADOS PALIATIVOS</v>
      </c>
      <c r="E27" s="16" t="str">
        <f>IF(Tabla1[[#This Row],[Nº DE OPORTUNIDAD]]="","","OPORTUNIDAD "&amp;TEXT(Tabla1[[#This Row],[Nº DE OPORTUNIDAD]],"000"))</f>
        <v>OPORTUNIDAD 018</v>
      </c>
      <c r="F27" s="16" t="str">
        <f>IF(Tabla1[[#This Row],[Momento]]="","",Tabla1[[#This Row],[Momento]])</f>
        <v>1 Antes de contactar con el paciente</v>
      </c>
      <c r="G27" s="16" t="str">
        <f>IF(Tabla1[[#This Row],[Categoría profesional]]="","",Tabla1[[#This Row],[Categoría profesional]])</f>
        <v>Medicina</v>
      </c>
      <c r="H27" s="10">
        <f>IFERROR(VLOOKUP(Tabla1[[#This Row],[HM]],Tabla2[],2,0),"")</f>
        <v>1</v>
      </c>
      <c r="I27" s="10">
        <f>IFERROR(VLOOKUP(Tabla1[[#This Row],[PBA]],Tabla2[],2,0),"")</f>
        <v>1</v>
      </c>
      <c r="J27" s="9" t="str">
        <f>IFERROR(VLOOKUP(Tabla1[[#This Row],[Agua y Jabón]],Tabla2[],2,0),"")</f>
        <v/>
      </c>
      <c r="K27" s="10" t="str">
        <f>IFERROR(VLOOKUP(Tabla1[[#This Row],[Guantes]],Tabla2[],2,0),"")</f>
        <v/>
      </c>
    </row>
    <row r="28" spans="1:11" x14ac:dyDescent="0.25">
      <c r="A28" s="9" t="str">
        <f>Tabla1[[#This Row],[id]]</f>
        <v>020</v>
      </c>
      <c r="B28" s="9" t="str">
        <f>IF(Tabla1[[#This Row],[Observador]]="","",Tabla1[[#This Row],[Observador]])</f>
        <v/>
      </c>
      <c r="C28" s="16">
        <f>IF(Tabla1[[#This Row],[Fecha]]="","",Tabla1[[#This Row],[Fecha]])</f>
        <v>44671</v>
      </c>
      <c r="D28" s="16" t="str">
        <f>IF(Tabla1[[#This Row],[Unidad]]="","",Tabla1[[#This Row],[Unidad]])</f>
        <v>MEDICINA INTERNA, ENFERMEDADES INFECCIOSAS Y CUIDADOS PALIATIVOS</v>
      </c>
      <c r="E28" s="16" t="str">
        <f>IF(Tabla1[[#This Row],[Nº DE OPORTUNIDAD]]="","","OPORTUNIDAD "&amp;TEXT(Tabla1[[#This Row],[Nº DE OPORTUNIDAD]],"000"))</f>
        <v>OPORTUNIDAD 019</v>
      </c>
      <c r="F28" s="16" t="str">
        <f>IF(Tabla1[[#This Row],[Momento]]="","",Tabla1[[#This Row],[Momento]])</f>
        <v>4 Después de contactar con el paciente</v>
      </c>
      <c r="G28" s="16" t="str">
        <f>IF(Tabla1[[#This Row],[Categoría profesional]]="","",Tabla1[[#This Row],[Categoría profesional]])</f>
        <v>Medicina</v>
      </c>
      <c r="H28" s="10">
        <f>IFERROR(VLOOKUP(Tabla1[[#This Row],[HM]],Tabla2[],2,0),"")</f>
        <v>1</v>
      </c>
      <c r="I28" s="10">
        <f>IFERROR(VLOOKUP(Tabla1[[#This Row],[PBA]],Tabla2[],2,0),"")</f>
        <v>1</v>
      </c>
      <c r="J28" s="9" t="str">
        <f>IFERROR(VLOOKUP(Tabla1[[#This Row],[Agua y Jabón]],Tabla2[],2,0),"")</f>
        <v/>
      </c>
      <c r="K28" s="10" t="str">
        <f>IFERROR(VLOOKUP(Tabla1[[#This Row],[Guantes]],Tabla2[],2,0),"")</f>
        <v/>
      </c>
    </row>
    <row r="29" spans="1:11" x14ac:dyDescent="0.25">
      <c r="A29" s="9" t="str">
        <f>Tabla1[[#This Row],[id]]</f>
        <v>021</v>
      </c>
      <c r="B29" s="9" t="str">
        <f>IF(Tabla1[[#This Row],[Observador]]="","",Tabla1[[#This Row],[Observador]])</f>
        <v/>
      </c>
      <c r="C29" s="16">
        <f>IF(Tabla1[[#This Row],[Fecha]]="","",Tabla1[[#This Row],[Fecha]])</f>
        <v>44671</v>
      </c>
      <c r="D29" s="16" t="str">
        <f>IF(Tabla1[[#This Row],[Unidad]]="","",Tabla1[[#This Row],[Unidad]])</f>
        <v>MEDICINA INTERNA, ENFERMEDADES INFECCIOSAS Y CUIDADOS PALIATIVOS</v>
      </c>
      <c r="E29" s="16" t="str">
        <f>IF(Tabla1[[#This Row],[Nº DE OPORTUNIDAD]]="","","OPORTUNIDAD "&amp;TEXT(Tabla1[[#This Row],[Nº DE OPORTUNIDAD]],"000"))</f>
        <v>OPORTUNIDAD 020</v>
      </c>
      <c r="F29" s="16" t="str">
        <f>IF(Tabla1[[#This Row],[Momento]]="","",Tabla1[[#This Row],[Momento]])</f>
        <v>1 Antes de contactar con el paciente</v>
      </c>
      <c r="G29" s="16" t="str">
        <f>IF(Tabla1[[#This Row],[Categoría profesional]]="","",Tabla1[[#This Row],[Categoría profesional]])</f>
        <v>Medicina</v>
      </c>
      <c r="H29" s="10">
        <f>IFERROR(VLOOKUP(Tabla1[[#This Row],[HM]],Tabla2[],2,0),"")</f>
        <v>1</v>
      </c>
      <c r="I29" s="10">
        <f>IFERROR(VLOOKUP(Tabla1[[#This Row],[PBA]],Tabla2[],2,0),"")</f>
        <v>1</v>
      </c>
      <c r="J29" s="9" t="str">
        <f>IFERROR(VLOOKUP(Tabla1[[#This Row],[Agua y Jabón]],Tabla2[],2,0),"")</f>
        <v/>
      </c>
      <c r="K29" s="10" t="str">
        <f>IFERROR(VLOOKUP(Tabla1[[#This Row],[Guantes]],Tabla2[],2,0),"")</f>
        <v/>
      </c>
    </row>
    <row r="30" spans="1:11" x14ac:dyDescent="0.25">
      <c r="A30" s="9" t="str">
        <f>Tabla1[[#This Row],[id]]</f>
        <v>022</v>
      </c>
      <c r="B30" s="9" t="str">
        <f>IF(Tabla1[[#This Row],[Observador]]="","",Tabla1[[#This Row],[Observador]])</f>
        <v/>
      </c>
      <c r="C30" s="16">
        <f>IF(Tabla1[[#This Row],[Fecha]]="","",Tabla1[[#This Row],[Fecha]])</f>
        <v>44671</v>
      </c>
      <c r="D30" s="16" t="str">
        <f>IF(Tabla1[[#This Row],[Unidad]]="","",Tabla1[[#This Row],[Unidad]])</f>
        <v>MEDICINA INTERNA, ENFERMEDADES INFECCIOSAS Y CUIDADOS PALIATIVOS</v>
      </c>
      <c r="E30" s="16" t="str">
        <f>IF(Tabla1[[#This Row],[Nº DE OPORTUNIDAD]]="","","OPORTUNIDAD "&amp;TEXT(Tabla1[[#This Row],[Nº DE OPORTUNIDAD]],"000"))</f>
        <v>OPORTUNIDAD 021</v>
      </c>
      <c r="F30" s="16" t="str">
        <f>IF(Tabla1[[#This Row],[Momento]]="","",Tabla1[[#This Row],[Momento]])</f>
        <v>1 Antes de contactar con el paciente</v>
      </c>
      <c r="G30" s="16" t="str">
        <f>IF(Tabla1[[#This Row],[Categoría profesional]]="","",Tabla1[[#This Row],[Categoría profesional]])</f>
        <v>Medicina</v>
      </c>
      <c r="H30" s="10">
        <f>IFERROR(VLOOKUP(Tabla1[[#This Row],[HM]],Tabla2[],2,0),"")</f>
        <v>0</v>
      </c>
      <c r="I30" s="10" t="str">
        <f>IFERROR(VLOOKUP(Tabla1[[#This Row],[PBA]],Tabla2[],2,0),"")</f>
        <v/>
      </c>
      <c r="J30" s="9" t="str">
        <f>IFERROR(VLOOKUP(Tabla1[[#This Row],[Agua y Jabón]],Tabla2[],2,0),"")</f>
        <v/>
      </c>
      <c r="K30" s="10" t="str">
        <f>IFERROR(VLOOKUP(Tabla1[[#This Row],[Guantes]],Tabla2[],2,0),"")</f>
        <v/>
      </c>
    </row>
    <row r="31" spans="1:11" x14ac:dyDescent="0.25">
      <c r="A31" s="9" t="str">
        <f>Tabla1[[#This Row],[id]]</f>
        <v>023</v>
      </c>
      <c r="B31" s="9" t="str">
        <f>IF(Tabla1[[#This Row],[Observador]]="","",Tabla1[[#This Row],[Observador]])</f>
        <v/>
      </c>
      <c r="C31" s="16">
        <f>IF(Tabla1[[#This Row],[Fecha]]="","",Tabla1[[#This Row],[Fecha]])</f>
        <v>44671</v>
      </c>
      <c r="D31" s="16" t="str">
        <f>IF(Tabla1[[#This Row],[Unidad]]="","",Tabla1[[#This Row],[Unidad]])</f>
        <v>MEDICINA INTERNA, ENFERMEDADES INFECCIOSAS Y CUIDADOS PALIATIVOS</v>
      </c>
      <c r="E31" s="16" t="str">
        <f>IF(Tabla1[[#This Row],[Nº DE OPORTUNIDAD]]="","","OPORTUNIDAD "&amp;TEXT(Tabla1[[#This Row],[Nº DE OPORTUNIDAD]],"000"))</f>
        <v>OPORTUNIDAD 021</v>
      </c>
      <c r="F31" s="16" t="str">
        <f>IF(Tabla1[[#This Row],[Momento]]="","",Tabla1[[#This Row],[Momento]])</f>
        <v>4 Después de contactar con el paciente</v>
      </c>
      <c r="G31" s="16" t="str">
        <f>IF(Tabla1[[#This Row],[Categoría profesional]]="","",Tabla1[[#This Row],[Categoría profesional]])</f>
        <v>Medicina</v>
      </c>
      <c r="H31" s="10">
        <f>IFERROR(VLOOKUP(Tabla1[[#This Row],[HM]],Tabla2[],2,0),"")</f>
        <v>0</v>
      </c>
      <c r="I31" s="10" t="str">
        <f>IFERROR(VLOOKUP(Tabla1[[#This Row],[PBA]],Tabla2[],2,0),"")</f>
        <v/>
      </c>
      <c r="J31" s="9" t="str">
        <f>IFERROR(VLOOKUP(Tabla1[[#This Row],[Agua y Jabón]],Tabla2[],2,0),"")</f>
        <v/>
      </c>
      <c r="K31" s="10" t="str">
        <f>IFERROR(VLOOKUP(Tabla1[[#This Row],[Guantes]],Tabla2[],2,0),"")</f>
        <v/>
      </c>
    </row>
    <row r="32" spans="1:11" x14ac:dyDescent="0.25">
      <c r="A32" s="9" t="str">
        <f>Tabla1[[#This Row],[id]]</f>
        <v>024</v>
      </c>
      <c r="B32" s="9" t="str">
        <f>IF(Tabla1[[#This Row],[Observador]]="","",Tabla1[[#This Row],[Observador]])</f>
        <v/>
      </c>
      <c r="C32" s="16">
        <f>IF(Tabla1[[#This Row],[Fecha]]="","",Tabla1[[#This Row],[Fecha]])</f>
        <v>44671</v>
      </c>
      <c r="D32" s="16" t="str">
        <f>IF(Tabla1[[#This Row],[Unidad]]="","",Tabla1[[#This Row],[Unidad]])</f>
        <v>MEDICINA INTERNA, ENFERMEDADES INFECCIOSAS Y CUIDADOS PALIATIVOS</v>
      </c>
      <c r="E32" s="16" t="str">
        <f>IF(Tabla1[[#This Row],[Nº DE OPORTUNIDAD]]="","","OPORTUNIDAD "&amp;TEXT(Tabla1[[#This Row],[Nº DE OPORTUNIDAD]],"000"))</f>
        <v>OPORTUNIDAD 022</v>
      </c>
      <c r="F32" s="16" t="str">
        <f>IF(Tabla1[[#This Row],[Momento]]="","",Tabla1[[#This Row],[Momento]])</f>
        <v>1 Antes de contactar con el paciente</v>
      </c>
      <c r="G32" s="16" t="str">
        <f>IF(Tabla1[[#This Row],[Categoría profesional]]="","",Tabla1[[#This Row],[Categoría profesional]])</f>
        <v>Medicina</v>
      </c>
      <c r="H32" s="10">
        <f>IFERROR(VLOOKUP(Tabla1[[#This Row],[HM]],Tabla2[],2,0),"")</f>
        <v>1</v>
      </c>
      <c r="I32" s="10">
        <f>IFERROR(VLOOKUP(Tabla1[[#This Row],[PBA]],Tabla2[],2,0),"")</f>
        <v>1</v>
      </c>
      <c r="J32" s="9" t="str">
        <f>IFERROR(VLOOKUP(Tabla1[[#This Row],[Agua y Jabón]],Tabla2[],2,0),"")</f>
        <v/>
      </c>
      <c r="K32" s="10" t="str">
        <f>IFERROR(VLOOKUP(Tabla1[[#This Row],[Guantes]],Tabla2[],2,0),"")</f>
        <v/>
      </c>
    </row>
    <row r="33" spans="1:11" x14ac:dyDescent="0.25">
      <c r="A33" s="9" t="str">
        <f>Tabla1[[#This Row],[id]]</f>
        <v>025</v>
      </c>
      <c r="B33" s="9" t="str">
        <f>IF(Tabla1[[#This Row],[Observador]]="","",Tabla1[[#This Row],[Observador]])</f>
        <v/>
      </c>
      <c r="C33" s="16">
        <f>IF(Tabla1[[#This Row],[Fecha]]="","",Tabla1[[#This Row],[Fecha]])</f>
        <v>44671</v>
      </c>
      <c r="D33" s="16" t="str">
        <f>IF(Tabla1[[#This Row],[Unidad]]="","",Tabla1[[#This Row],[Unidad]])</f>
        <v>MEDICINA INTERNA, ENFERMEDADES INFECCIOSAS Y CUIDADOS PALIATIVOS</v>
      </c>
      <c r="E33" s="16" t="str">
        <f>IF(Tabla1[[#This Row],[Nº DE OPORTUNIDAD]]="","","OPORTUNIDAD "&amp;TEXT(Tabla1[[#This Row],[Nº DE OPORTUNIDAD]],"000"))</f>
        <v>OPORTUNIDAD 022</v>
      </c>
      <c r="F33" s="16" t="str">
        <f>IF(Tabla1[[#This Row],[Momento]]="","",Tabla1[[#This Row],[Momento]])</f>
        <v>4 Después de contactar con el paciente</v>
      </c>
      <c r="G33" s="16" t="str">
        <f>IF(Tabla1[[#This Row],[Categoría profesional]]="","",Tabla1[[#This Row],[Categoría profesional]])</f>
        <v>Medicina</v>
      </c>
      <c r="H33" s="10">
        <f>IFERROR(VLOOKUP(Tabla1[[#This Row],[HM]],Tabla2[],2,0),"")</f>
        <v>1</v>
      </c>
      <c r="I33" s="10">
        <f>IFERROR(VLOOKUP(Tabla1[[#This Row],[PBA]],Tabla2[],2,0),"")</f>
        <v>1</v>
      </c>
      <c r="J33" s="9" t="str">
        <f>IFERROR(VLOOKUP(Tabla1[[#This Row],[Agua y Jabón]],Tabla2[],2,0),"")</f>
        <v/>
      </c>
      <c r="K33" s="10" t="str">
        <f>IFERROR(VLOOKUP(Tabla1[[#This Row],[Guantes]],Tabla2[],2,0),"")</f>
        <v/>
      </c>
    </row>
    <row r="34" spans="1:11" x14ac:dyDescent="0.25">
      <c r="A34" s="9" t="str">
        <f>Tabla1[[#This Row],[id]]</f>
        <v>026</v>
      </c>
      <c r="B34" s="9" t="str">
        <f>IF(Tabla1[[#This Row],[Observador]]="","",Tabla1[[#This Row],[Observador]])</f>
        <v/>
      </c>
      <c r="C34" s="16">
        <f>IF(Tabla1[[#This Row],[Fecha]]="","",Tabla1[[#This Row],[Fecha]])</f>
        <v>44671</v>
      </c>
      <c r="D34" s="16" t="str">
        <f>IF(Tabla1[[#This Row],[Unidad]]="","",Tabla1[[#This Row],[Unidad]])</f>
        <v>MEDICINA INTERNA, ENFERMEDADES INFECCIOSAS Y CUIDADOS PALIATIVOS</v>
      </c>
      <c r="E34" s="16" t="str">
        <f>IF(Tabla1[[#This Row],[Nº DE OPORTUNIDAD]]="","","OPORTUNIDAD "&amp;TEXT(Tabla1[[#This Row],[Nº DE OPORTUNIDAD]],"000"))</f>
        <v>OPORTUNIDAD 023</v>
      </c>
      <c r="F34" s="16" t="str">
        <f>IF(Tabla1[[#This Row],[Momento]]="","",Tabla1[[#This Row],[Momento]])</f>
        <v>1 Antes de contactar con el paciente</v>
      </c>
      <c r="G34" s="16" t="str">
        <f>IF(Tabla1[[#This Row],[Categoría profesional]]="","",Tabla1[[#This Row],[Categoría profesional]])</f>
        <v>EIR</v>
      </c>
      <c r="H34" s="10">
        <f>IFERROR(VLOOKUP(Tabla1[[#This Row],[HM]],Tabla2[],2,0),"")</f>
        <v>1</v>
      </c>
      <c r="I34" s="10">
        <f>IFERROR(VLOOKUP(Tabla1[[#This Row],[PBA]],Tabla2[],2,0),"")</f>
        <v>1</v>
      </c>
      <c r="J34" s="9" t="str">
        <f>IFERROR(VLOOKUP(Tabla1[[#This Row],[Agua y Jabón]],Tabla2[],2,0),"")</f>
        <v/>
      </c>
      <c r="K34" s="10" t="str">
        <f>IFERROR(VLOOKUP(Tabla1[[#This Row],[Guantes]],Tabla2[],2,0),"")</f>
        <v/>
      </c>
    </row>
    <row r="35" spans="1:11" x14ac:dyDescent="0.25">
      <c r="A35" s="9" t="str">
        <f>Tabla1[[#This Row],[id]]</f>
        <v>027</v>
      </c>
      <c r="B35" s="9" t="str">
        <f>IF(Tabla1[[#This Row],[Observador]]="","",Tabla1[[#This Row],[Observador]])</f>
        <v/>
      </c>
      <c r="C35" s="16">
        <f>IF(Tabla1[[#This Row],[Fecha]]="","",Tabla1[[#This Row],[Fecha]])</f>
        <v>44671</v>
      </c>
      <c r="D35" s="16" t="str">
        <f>IF(Tabla1[[#This Row],[Unidad]]="","",Tabla1[[#This Row],[Unidad]])</f>
        <v>MEDICINA INTERNA, ENFERMEDADES INFECCIOSAS Y CUIDADOS PALIATIVOS</v>
      </c>
      <c r="E35" s="16" t="str">
        <f>IF(Tabla1[[#This Row],[Nº DE OPORTUNIDAD]]="","","OPORTUNIDAD "&amp;TEXT(Tabla1[[#This Row],[Nº DE OPORTUNIDAD]],"000"))</f>
        <v>OPORTUNIDAD 024</v>
      </c>
      <c r="F35" s="16" t="str">
        <f>IF(Tabla1[[#This Row],[Momento]]="","",Tabla1[[#This Row],[Momento]])</f>
        <v>4 Después de contactar con el paciente</v>
      </c>
      <c r="G35" s="16" t="str">
        <f>IF(Tabla1[[#This Row],[Categoría profesional]]="","",Tabla1[[#This Row],[Categoría profesional]])</f>
        <v>MIR</v>
      </c>
      <c r="H35" s="10">
        <f>IFERROR(VLOOKUP(Tabla1[[#This Row],[HM]],Tabla2[],2,0),"")</f>
        <v>0</v>
      </c>
      <c r="I35" s="10" t="str">
        <f>IFERROR(VLOOKUP(Tabla1[[#This Row],[PBA]],Tabla2[],2,0),"")</f>
        <v/>
      </c>
      <c r="J35" s="9" t="str">
        <f>IFERROR(VLOOKUP(Tabla1[[#This Row],[Agua y Jabón]],Tabla2[],2,0),"")</f>
        <v/>
      </c>
      <c r="K35" s="10" t="str">
        <f>IFERROR(VLOOKUP(Tabla1[[#This Row],[Guantes]],Tabla2[],2,0),"")</f>
        <v/>
      </c>
    </row>
    <row r="36" spans="1:11" x14ac:dyDescent="0.25">
      <c r="A36" s="9" t="str">
        <f>Tabla1[[#This Row],[id]]</f>
        <v>028</v>
      </c>
      <c r="B36" s="9" t="str">
        <f>IF(Tabla1[[#This Row],[Observador]]="","",Tabla1[[#This Row],[Observador]])</f>
        <v/>
      </c>
      <c r="C36" s="16">
        <f>IF(Tabla1[[#This Row],[Fecha]]="","",Tabla1[[#This Row],[Fecha]])</f>
        <v>44671</v>
      </c>
      <c r="D36" s="16" t="str">
        <f>IF(Tabla1[[#This Row],[Unidad]]="","",Tabla1[[#This Row],[Unidad]])</f>
        <v>MEDICINA INTERNA, ENFERMEDADES INFECCIOSAS Y CUIDADOS PALIATIVOS</v>
      </c>
      <c r="E36" s="16" t="str">
        <f>IF(Tabla1[[#This Row],[Nº DE OPORTUNIDAD]]="","","OPORTUNIDAD "&amp;TEXT(Tabla1[[#This Row],[Nº DE OPORTUNIDAD]],"000"))</f>
        <v>OPORTUNIDAD 025</v>
      </c>
      <c r="F36" s="16" t="str">
        <f>IF(Tabla1[[#This Row],[Momento]]="","",Tabla1[[#This Row],[Momento]])</f>
        <v>2 Antes de técnica aséptica</v>
      </c>
      <c r="G36" s="16" t="str">
        <f>IF(Tabla1[[#This Row],[Categoría profesional]]="","",Tabla1[[#This Row],[Categoría profesional]])</f>
        <v>Medicina</v>
      </c>
      <c r="H36" s="10">
        <f>IFERROR(VLOOKUP(Tabla1[[#This Row],[HM]],Tabla2[],2,0),"")</f>
        <v>0</v>
      </c>
      <c r="I36" s="10" t="str">
        <f>IFERROR(VLOOKUP(Tabla1[[#This Row],[PBA]],Tabla2[],2,0),"")</f>
        <v/>
      </c>
      <c r="J36" s="9" t="str">
        <f>IFERROR(VLOOKUP(Tabla1[[#This Row],[Agua y Jabón]],Tabla2[],2,0),"")</f>
        <v/>
      </c>
      <c r="K36" s="10" t="str">
        <f>IFERROR(VLOOKUP(Tabla1[[#This Row],[Guantes]],Tabla2[],2,0),"")</f>
        <v/>
      </c>
    </row>
    <row r="37" spans="1:11" x14ac:dyDescent="0.25">
      <c r="A37" s="9" t="str">
        <f>Tabla1[[#This Row],[id]]</f>
        <v>029</v>
      </c>
      <c r="B37" s="9" t="str">
        <f>IF(Tabla1[[#This Row],[Observador]]="","",Tabla1[[#This Row],[Observador]])</f>
        <v/>
      </c>
      <c r="C37" s="16">
        <f>IF(Tabla1[[#This Row],[Fecha]]="","",Tabla1[[#This Row],[Fecha]])</f>
        <v>44671</v>
      </c>
      <c r="D37" s="16" t="str">
        <f>IF(Tabla1[[#This Row],[Unidad]]="","",Tabla1[[#This Row],[Unidad]])</f>
        <v>MEDICINA INTERNA, ENFERMEDADES INFECCIOSAS Y CUIDADOS PALIATIVOS</v>
      </c>
      <c r="E37" s="16" t="str">
        <f>IF(Tabla1[[#This Row],[Nº DE OPORTUNIDAD]]="","","OPORTUNIDAD "&amp;TEXT(Tabla1[[#This Row],[Nº DE OPORTUNIDAD]],"000"))</f>
        <v>OPORTUNIDAD 026</v>
      </c>
      <c r="F37" s="16" t="str">
        <f>IF(Tabla1[[#This Row],[Momento]]="","",Tabla1[[#This Row],[Momento]])</f>
        <v>3 Después de exposición fluidos</v>
      </c>
      <c r="G37" s="16" t="str">
        <f>IF(Tabla1[[#This Row],[Categoría profesional]]="","",Tabla1[[#This Row],[Categoría profesional]])</f>
        <v>Medicina</v>
      </c>
      <c r="H37" s="10">
        <f>IFERROR(VLOOKUP(Tabla1[[#This Row],[HM]],Tabla2[],2,0),"")</f>
        <v>0</v>
      </c>
      <c r="I37" s="10" t="str">
        <f>IFERROR(VLOOKUP(Tabla1[[#This Row],[PBA]],Tabla2[],2,0),"")</f>
        <v/>
      </c>
      <c r="J37" s="9" t="str">
        <f>IFERROR(VLOOKUP(Tabla1[[#This Row],[Agua y Jabón]],Tabla2[],2,0),"")</f>
        <v/>
      </c>
      <c r="K37" s="10" t="str">
        <f>IFERROR(VLOOKUP(Tabla1[[#This Row],[Guantes]],Tabla2[],2,0),"")</f>
        <v/>
      </c>
    </row>
    <row r="38" spans="1:11" x14ac:dyDescent="0.25">
      <c r="A38" s="9" t="str">
        <f>Tabla1[[#This Row],[id]]</f>
        <v>030</v>
      </c>
      <c r="B38" s="9" t="str">
        <f>IF(Tabla1[[#This Row],[Observador]]="","",Tabla1[[#This Row],[Observador]])</f>
        <v/>
      </c>
      <c r="C38" s="16">
        <f>IF(Tabla1[[#This Row],[Fecha]]="","",Tabla1[[#This Row],[Fecha]])</f>
        <v>44671</v>
      </c>
      <c r="D38" s="16" t="str">
        <f>IF(Tabla1[[#This Row],[Unidad]]="","",Tabla1[[#This Row],[Unidad]])</f>
        <v>MEDICINA INTERNA, ENFERMEDADES INFECCIOSAS Y CUIDADOS PALIATIVOS</v>
      </c>
      <c r="E38" s="16" t="str">
        <f>IF(Tabla1[[#This Row],[Nº DE OPORTUNIDAD]]="","","OPORTUNIDAD "&amp;TEXT(Tabla1[[#This Row],[Nº DE OPORTUNIDAD]],"000"))</f>
        <v>OPORTUNIDAD 027</v>
      </c>
      <c r="F38" s="16" t="str">
        <f>IF(Tabla1[[#This Row],[Momento]]="","",Tabla1[[#This Row],[Momento]])</f>
        <v>4 Después de contactar con el paciente</v>
      </c>
      <c r="G38" s="16" t="str">
        <f>IF(Tabla1[[#This Row],[Categoría profesional]]="","",Tabla1[[#This Row],[Categoría profesional]])</f>
        <v>Medicina</v>
      </c>
      <c r="H38" s="10">
        <f>IFERROR(VLOOKUP(Tabla1[[#This Row],[HM]],Tabla2[],2,0),"")</f>
        <v>1</v>
      </c>
      <c r="I38" s="10">
        <f>IFERROR(VLOOKUP(Tabla1[[#This Row],[PBA]],Tabla2[],2,0),"")</f>
        <v>1</v>
      </c>
      <c r="J38" s="9" t="str">
        <f>IFERROR(VLOOKUP(Tabla1[[#This Row],[Agua y Jabón]],Tabla2[],2,0),"")</f>
        <v/>
      </c>
      <c r="K38" s="10" t="str">
        <f>IFERROR(VLOOKUP(Tabla1[[#This Row],[Guantes]],Tabla2[],2,0),"")</f>
        <v/>
      </c>
    </row>
    <row r="39" spans="1:11" x14ac:dyDescent="0.25">
      <c r="A39" s="9" t="str">
        <f>Tabla1[[#This Row],[id]]</f>
        <v>031</v>
      </c>
      <c r="B39" s="9" t="str">
        <f>IF(Tabla1[[#This Row],[Observador]]="","",Tabla1[[#This Row],[Observador]])</f>
        <v/>
      </c>
      <c r="C39" s="16">
        <f>IF(Tabla1[[#This Row],[Fecha]]="","",Tabla1[[#This Row],[Fecha]])</f>
        <v>44671</v>
      </c>
      <c r="D39" s="16" t="str">
        <f>IF(Tabla1[[#This Row],[Unidad]]="","",Tabla1[[#This Row],[Unidad]])</f>
        <v>MEDICINA INTERNA, ENFERMEDADES INFECCIOSAS Y CUIDADOS PALIATIVOS</v>
      </c>
      <c r="E39" s="16" t="str">
        <f>IF(Tabla1[[#This Row],[Nº DE OPORTUNIDAD]]="","","OPORTUNIDAD "&amp;TEXT(Tabla1[[#This Row],[Nº DE OPORTUNIDAD]],"000"))</f>
        <v>OPORTUNIDAD 028</v>
      </c>
      <c r="F39" s="16" t="str">
        <f>IF(Tabla1[[#This Row],[Momento]]="","",Tabla1[[#This Row],[Momento]])</f>
        <v>1 Antes de contactar con el paciente</v>
      </c>
      <c r="G39" s="16" t="str">
        <f>IF(Tabla1[[#This Row],[Categoría profesional]]="","",Tabla1[[#This Row],[Categoría profesional]])</f>
        <v>Enfermería</v>
      </c>
      <c r="H39" s="10">
        <f>IFERROR(VLOOKUP(Tabla1[[#This Row],[HM]],Tabla2[],2,0),"")</f>
        <v>1</v>
      </c>
      <c r="I39" s="10">
        <f>IFERROR(VLOOKUP(Tabla1[[#This Row],[PBA]],Tabla2[],2,0),"")</f>
        <v>1</v>
      </c>
      <c r="J39" s="9" t="str">
        <f>IFERROR(VLOOKUP(Tabla1[[#This Row],[Agua y Jabón]],Tabla2[],2,0),"")</f>
        <v/>
      </c>
      <c r="K39" s="10" t="str">
        <f>IFERROR(VLOOKUP(Tabla1[[#This Row],[Guantes]],Tabla2[],2,0),"")</f>
        <v/>
      </c>
    </row>
    <row r="40" spans="1:11" x14ac:dyDescent="0.25">
      <c r="A40" s="9" t="str">
        <f>Tabla1[[#This Row],[id]]</f>
        <v>032</v>
      </c>
      <c r="B40" s="9" t="str">
        <f>IF(Tabla1[[#This Row],[Observador]]="","",Tabla1[[#This Row],[Observador]])</f>
        <v/>
      </c>
      <c r="C40" s="16">
        <f>IF(Tabla1[[#This Row],[Fecha]]="","",Tabla1[[#This Row],[Fecha]])</f>
        <v>44671</v>
      </c>
      <c r="D40" s="16" t="str">
        <f>IF(Tabla1[[#This Row],[Unidad]]="","",Tabla1[[#This Row],[Unidad]])</f>
        <v>MEDICINA INTERNA, ENFERMEDADES INFECCIOSAS Y CUIDADOS PALIATIVOS</v>
      </c>
      <c r="E40" s="16" t="str">
        <f>IF(Tabla1[[#This Row],[Nº DE OPORTUNIDAD]]="","","OPORTUNIDAD "&amp;TEXT(Tabla1[[#This Row],[Nº DE OPORTUNIDAD]],"000"))</f>
        <v>OPORTUNIDAD 029</v>
      </c>
      <c r="F40" s="16" t="str">
        <f>IF(Tabla1[[#This Row],[Momento]]="","",Tabla1[[#This Row],[Momento]])</f>
        <v>4 Después de contactar con el paciente</v>
      </c>
      <c r="G40" s="16" t="str">
        <f>IF(Tabla1[[#This Row],[Categoría profesional]]="","",Tabla1[[#This Row],[Categoría profesional]])</f>
        <v>Celador</v>
      </c>
      <c r="H40" s="10">
        <f>IFERROR(VLOOKUP(Tabla1[[#This Row],[HM]],Tabla2[],2,0),"")</f>
        <v>1</v>
      </c>
      <c r="I40" s="10">
        <f>IFERROR(VLOOKUP(Tabla1[[#This Row],[PBA]],Tabla2[],2,0),"")</f>
        <v>1</v>
      </c>
      <c r="J40" s="9" t="str">
        <f>IFERROR(VLOOKUP(Tabla1[[#This Row],[Agua y Jabón]],Tabla2[],2,0),"")</f>
        <v/>
      </c>
      <c r="K40" s="10" t="str">
        <f>IFERROR(VLOOKUP(Tabla1[[#This Row],[Guantes]],Tabla2[],2,0),"")</f>
        <v/>
      </c>
    </row>
    <row r="41" spans="1:11" x14ac:dyDescent="0.25">
      <c r="A41" s="9" t="str">
        <f>Tabla1[[#This Row],[id]]</f>
        <v>033</v>
      </c>
      <c r="B41" s="9" t="str">
        <f>IF(Tabla1[[#This Row],[Observador]]="","",Tabla1[[#This Row],[Observador]])</f>
        <v/>
      </c>
      <c r="C41" s="16">
        <f>IF(Tabla1[[#This Row],[Fecha]]="","",Tabla1[[#This Row],[Fecha]])</f>
        <v>44671</v>
      </c>
      <c r="D41" s="16" t="str">
        <f>IF(Tabla1[[#This Row],[Unidad]]="","",Tabla1[[#This Row],[Unidad]])</f>
        <v>MEDICINA INTERNA, ENFERMEDADES INFECCIOSAS Y CUIDADOS PALIATIVOS</v>
      </c>
      <c r="E41" s="16" t="str">
        <f>IF(Tabla1[[#This Row],[Nº DE OPORTUNIDAD]]="","","OPORTUNIDAD "&amp;TEXT(Tabla1[[#This Row],[Nº DE OPORTUNIDAD]],"000"))</f>
        <v>OPORTUNIDAD 030</v>
      </c>
      <c r="F41" s="16" t="str">
        <f>IF(Tabla1[[#This Row],[Momento]]="","",Tabla1[[#This Row],[Momento]])</f>
        <v>2 Antes de técnica aséptica</v>
      </c>
      <c r="G41" s="16" t="str">
        <f>IF(Tabla1[[#This Row],[Categoría profesional]]="","",Tabla1[[#This Row],[Categoría profesional]])</f>
        <v>Medicina</v>
      </c>
      <c r="H41" s="10">
        <f>IFERROR(VLOOKUP(Tabla1[[#This Row],[HM]],Tabla2[],2,0),"")</f>
        <v>1</v>
      </c>
      <c r="I41" s="10">
        <f>IFERROR(VLOOKUP(Tabla1[[#This Row],[PBA]],Tabla2[],2,0),"")</f>
        <v>1</v>
      </c>
      <c r="J41" s="9" t="str">
        <f>IFERROR(VLOOKUP(Tabla1[[#This Row],[Agua y Jabón]],Tabla2[],2,0),"")</f>
        <v/>
      </c>
      <c r="K41" s="10" t="str">
        <f>IFERROR(VLOOKUP(Tabla1[[#This Row],[Guantes]],Tabla2[],2,0),"")</f>
        <v/>
      </c>
    </row>
    <row r="42" spans="1:11" x14ac:dyDescent="0.25">
      <c r="A42" s="9" t="str">
        <f>Tabla1[[#This Row],[id]]</f>
        <v>034</v>
      </c>
      <c r="B42" s="9" t="str">
        <f>IF(Tabla1[[#This Row],[Observador]]="","",Tabla1[[#This Row],[Observador]])</f>
        <v/>
      </c>
      <c r="C42" s="16">
        <f>IF(Tabla1[[#This Row],[Fecha]]="","",Tabla1[[#This Row],[Fecha]])</f>
        <v>44671</v>
      </c>
      <c r="D42" s="16" t="str">
        <f>IF(Tabla1[[#This Row],[Unidad]]="","",Tabla1[[#This Row],[Unidad]])</f>
        <v>MEDICINA INTERNA, ENFERMEDADES INFECCIOSAS Y CUIDADOS PALIATIVOS</v>
      </c>
      <c r="E42" s="16" t="str">
        <f>IF(Tabla1[[#This Row],[Nº DE OPORTUNIDAD]]="","","OPORTUNIDAD "&amp;TEXT(Tabla1[[#This Row],[Nº DE OPORTUNIDAD]],"000"))</f>
        <v>OPORTUNIDAD 031</v>
      </c>
      <c r="F42" s="16" t="str">
        <f>IF(Tabla1[[#This Row],[Momento]]="","",Tabla1[[#This Row],[Momento]])</f>
        <v>3 Después de exposición fluidos</v>
      </c>
      <c r="G42" s="16" t="str">
        <f>IF(Tabla1[[#This Row],[Categoría profesional]]="","",Tabla1[[#This Row],[Categoría profesional]])</f>
        <v>Medicina</v>
      </c>
      <c r="H42" s="10">
        <f>IFERROR(VLOOKUP(Tabla1[[#This Row],[HM]],Tabla2[],2,0),"")</f>
        <v>1</v>
      </c>
      <c r="I42" s="10">
        <f>IFERROR(VLOOKUP(Tabla1[[#This Row],[PBA]],Tabla2[],2,0),"")</f>
        <v>1</v>
      </c>
      <c r="J42" s="9" t="str">
        <f>IFERROR(VLOOKUP(Tabla1[[#This Row],[Agua y Jabón]],Tabla2[],2,0),"")</f>
        <v/>
      </c>
      <c r="K42" s="10" t="str">
        <f>IFERROR(VLOOKUP(Tabla1[[#This Row],[Guantes]],Tabla2[],2,0),"")</f>
        <v/>
      </c>
    </row>
    <row r="43" spans="1:11" x14ac:dyDescent="0.25">
      <c r="A43" s="9" t="str">
        <f>Tabla1[[#This Row],[id]]</f>
        <v>035</v>
      </c>
      <c r="B43" s="9" t="str">
        <f>IF(Tabla1[[#This Row],[Observador]]="","",Tabla1[[#This Row],[Observador]])</f>
        <v/>
      </c>
      <c r="C43" s="16">
        <f>IF(Tabla1[[#This Row],[Fecha]]="","",Tabla1[[#This Row],[Fecha]])</f>
        <v>44671</v>
      </c>
      <c r="D43" s="16" t="str">
        <f>IF(Tabla1[[#This Row],[Unidad]]="","",Tabla1[[#This Row],[Unidad]])</f>
        <v>MEDICINA INTERNA, ENFERMEDADES INFECCIOSAS Y CUIDADOS PALIATIVOS</v>
      </c>
      <c r="E43" s="16" t="str">
        <f>IF(Tabla1[[#This Row],[Nº DE OPORTUNIDAD]]="","","OPORTUNIDAD "&amp;TEXT(Tabla1[[#This Row],[Nº DE OPORTUNIDAD]],"000"))</f>
        <v>OPORTUNIDAD 032</v>
      </c>
      <c r="F43" s="16" t="str">
        <f>IF(Tabla1[[#This Row],[Momento]]="","",Tabla1[[#This Row],[Momento]])</f>
        <v>4 Después de contactar con el paciente</v>
      </c>
      <c r="G43" s="16" t="str">
        <f>IF(Tabla1[[#This Row],[Categoría profesional]]="","",Tabla1[[#This Row],[Categoría profesional]])</f>
        <v>Medicina</v>
      </c>
      <c r="H43" s="10">
        <f>IFERROR(VLOOKUP(Tabla1[[#This Row],[HM]],Tabla2[],2,0),"")</f>
        <v>1</v>
      </c>
      <c r="I43" s="10">
        <f>IFERROR(VLOOKUP(Tabla1[[#This Row],[PBA]],Tabla2[],2,0),"")</f>
        <v>1</v>
      </c>
      <c r="J43" s="9" t="str">
        <f>IFERROR(VLOOKUP(Tabla1[[#This Row],[Agua y Jabón]],Tabla2[],2,0),"")</f>
        <v/>
      </c>
      <c r="K43" s="10" t="str">
        <f>IFERROR(VLOOKUP(Tabla1[[#This Row],[Guantes]],Tabla2[],2,0),"")</f>
        <v/>
      </c>
    </row>
    <row r="44" spans="1:11" x14ac:dyDescent="0.25">
      <c r="A44" s="9" t="str">
        <f>Tabla1[[#This Row],[id]]</f>
        <v>036</v>
      </c>
      <c r="B44" s="9" t="str">
        <f>IF(Tabla1[[#This Row],[Observador]]="","",Tabla1[[#This Row],[Observador]])</f>
        <v/>
      </c>
      <c r="C44" s="16">
        <f>IF(Tabla1[[#This Row],[Fecha]]="","",Tabla1[[#This Row],[Fecha]])</f>
        <v>44671</v>
      </c>
      <c r="D44" s="16" t="str">
        <f>IF(Tabla1[[#This Row],[Unidad]]="","",Tabla1[[#This Row],[Unidad]])</f>
        <v>MEDICINA INTERNA, ENFERMEDADES INFECCIOSAS Y CUIDADOS PALIATIVOS</v>
      </c>
      <c r="E44" s="16" t="str">
        <f>IF(Tabla1[[#This Row],[Nº DE OPORTUNIDAD]]="","","OPORTUNIDAD "&amp;TEXT(Tabla1[[#This Row],[Nº DE OPORTUNIDAD]],"000"))</f>
        <v>OPORTUNIDAD 033</v>
      </c>
      <c r="F44" s="16" t="str">
        <f>IF(Tabla1[[#This Row],[Momento]]="","",Tabla1[[#This Row],[Momento]])</f>
        <v>2 Antes de técnica aséptica</v>
      </c>
      <c r="G44" s="16" t="str">
        <f>IF(Tabla1[[#This Row],[Categoría profesional]]="","",Tabla1[[#This Row],[Categoría profesional]])</f>
        <v>Celador</v>
      </c>
      <c r="H44" s="10">
        <f>IFERROR(VLOOKUP(Tabla1[[#This Row],[HM]],Tabla2[],2,0),"")</f>
        <v>0</v>
      </c>
      <c r="I44" s="10" t="str">
        <f>IFERROR(VLOOKUP(Tabla1[[#This Row],[PBA]],Tabla2[],2,0),"")</f>
        <v/>
      </c>
      <c r="J44" s="9" t="str">
        <f>IFERROR(VLOOKUP(Tabla1[[#This Row],[Agua y Jabón]],Tabla2[],2,0),"")</f>
        <v/>
      </c>
      <c r="K44" s="10" t="str">
        <f>IFERROR(VLOOKUP(Tabla1[[#This Row],[Guantes]],Tabla2[],2,0),"")</f>
        <v/>
      </c>
    </row>
    <row r="45" spans="1:11" x14ac:dyDescent="0.25">
      <c r="A45" s="9" t="str">
        <f>Tabla1[[#This Row],[id]]</f>
        <v>037</v>
      </c>
      <c r="B45" s="9" t="str">
        <f>IF(Tabla1[[#This Row],[Observador]]="","",Tabla1[[#This Row],[Observador]])</f>
        <v/>
      </c>
      <c r="C45" s="16">
        <f>IF(Tabla1[[#This Row],[Fecha]]="","",Tabla1[[#This Row],[Fecha]])</f>
        <v>44671</v>
      </c>
      <c r="D45" s="16" t="str">
        <f>IF(Tabla1[[#This Row],[Unidad]]="","",Tabla1[[#This Row],[Unidad]])</f>
        <v>MEDICINA INTERNA, ENFERMEDADES INFECCIOSAS Y CUIDADOS PALIATIVOS</v>
      </c>
      <c r="E45" s="16" t="str">
        <f>IF(Tabla1[[#This Row],[Nº DE OPORTUNIDAD]]="","","OPORTUNIDAD "&amp;TEXT(Tabla1[[#This Row],[Nº DE OPORTUNIDAD]],"000"))</f>
        <v>OPORTUNIDAD 034</v>
      </c>
      <c r="F45" s="16" t="str">
        <f>IF(Tabla1[[#This Row],[Momento]]="","",Tabla1[[#This Row],[Momento]])</f>
        <v>2 Antes de técnica aséptica</v>
      </c>
      <c r="G45" s="16" t="str">
        <f>IF(Tabla1[[#This Row],[Categoría profesional]]="","",Tabla1[[#This Row],[Categoría profesional]])</f>
        <v>Medicina</v>
      </c>
      <c r="H45" s="10">
        <f>IFERROR(VLOOKUP(Tabla1[[#This Row],[HM]],Tabla2[],2,0),"")</f>
        <v>1</v>
      </c>
      <c r="I45" s="10">
        <f>IFERROR(VLOOKUP(Tabla1[[#This Row],[PBA]],Tabla2[],2,0),"")</f>
        <v>1</v>
      </c>
      <c r="J45" s="9" t="str">
        <f>IFERROR(VLOOKUP(Tabla1[[#This Row],[Agua y Jabón]],Tabla2[],2,0),"")</f>
        <v/>
      </c>
      <c r="K45" s="10" t="str">
        <f>IFERROR(VLOOKUP(Tabla1[[#This Row],[Guantes]],Tabla2[],2,0),"")</f>
        <v/>
      </c>
    </row>
    <row r="46" spans="1:11" x14ac:dyDescent="0.25">
      <c r="A46" s="9" t="str">
        <f>Tabla1[[#This Row],[id]]</f>
        <v>038</v>
      </c>
      <c r="B46" s="9" t="str">
        <f>IF(Tabla1[[#This Row],[Observador]]="","",Tabla1[[#This Row],[Observador]])</f>
        <v/>
      </c>
      <c r="C46" s="16">
        <f>IF(Tabla1[[#This Row],[Fecha]]="","",Tabla1[[#This Row],[Fecha]])</f>
        <v>44671</v>
      </c>
      <c r="D46" s="16" t="str">
        <f>IF(Tabla1[[#This Row],[Unidad]]="","",Tabla1[[#This Row],[Unidad]])</f>
        <v>MEDICINA INTERNA, ENFERMEDADES INFECCIOSAS Y CUIDADOS PALIATIVOS</v>
      </c>
      <c r="E46" s="16" t="str">
        <f>IF(Tabla1[[#This Row],[Nº DE OPORTUNIDAD]]="","","OPORTUNIDAD "&amp;TEXT(Tabla1[[#This Row],[Nº DE OPORTUNIDAD]],"000"))</f>
        <v>OPORTUNIDAD 035</v>
      </c>
      <c r="F46" s="16" t="str">
        <f>IF(Tabla1[[#This Row],[Momento]]="","",Tabla1[[#This Row],[Momento]])</f>
        <v>3 Después de exposición fluidos</v>
      </c>
      <c r="G46" s="16" t="str">
        <f>IF(Tabla1[[#This Row],[Categoría profesional]]="","",Tabla1[[#This Row],[Categoría profesional]])</f>
        <v>Medicina</v>
      </c>
      <c r="H46" s="10">
        <f>IFERROR(VLOOKUP(Tabla1[[#This Row],[HM]],Tabla2[],2,0),"")</f>
        <v>1</v>
      </c>
      <c r="I46" s="10" t="str">
        <f>IFERROR(VLOOKUP(Tabla1[[#This Row],[PBA]],Tabla2[],2,0),"")</f>
        <v/>
      </c>
      <c r="J46" s="9">
        <f>IFERROR(VLOOKUP(Tabla1[[#This Row],[Agua y Jabón]],Tabla2[],2,0),"")</f>
        <v>1</v>
      </c>
      <c r="K46" s="10" t="str">
        <f>IFERROR(VLOOKUP(Tabla1[[#This Row],[Guantes]],Tabla2[],2,0),"")</f>
        <v/>
      </c>
    </row>
    <row r="47" spans="1:11" x14ac:dyDescent="0.25">
      <c r="A47" s="9" t="str">
        <f>Tabla1[[#This Row],[id]]</f>
        <v>039</v>
      </c>
      <c r="B47" s="9" t="str">
        <f>IF(Tabla1[[#This Row],[Observador]]="","",Tabla1[[#This Row],[Observador]])</f>
        <v/>
      </c>
      <c r="C47" s="16">
        <f>IF(Tabla1[[#This Row],[Fecha]]="","",Tabla1[[#This Row],[Fecha]])</f>
        <v>44671</v>
      </c>
      <c r="D47" s="16" t="str">
        <f>IF(Tabla1[[#This Row],[Unidad]]="","",Tabla1[[#This Row],[Unidad]])</f>
        <v>MEDICINA INTERNA, ENFERMEDADES INFECCIOSAS Y CUIDADOS PALIATIVOS</v>
      </c>
      <c r="E47" s="16" t="str">
        <f>IF(Tabla1[[#This Row],[Nº DE OPORTUNIDAD]]="","","OPORTUNIDAD "&amp;TEXT(Tabla1[[#This Row],[Nº DE OPORTUNIDAD]],"000"))</f>
        <v>OPORTUNIDAD 035</v>
      </c>
      <c r="F47" s="16" t="str">
        <f>IF(Tabla1[[#This Row],[Momento]]="","",Tabla1[[#This Row],[Momento]])</f>
        <v>4 Después de contactar con el paciente</v>
      </c>
      <c r="G47" s="16" t="str">
        <f>IF(Tabla1[[#This Row],[Categoría profesional]]="","",Tabla1[[#This Row],[Categoría profesional]])</f>
        <v>Medicina</v>
      </c>
      <c r="H47" s="10">
        <f>IFERROR(VLOOKUP(Tabla1[[#This Row],[HM]],Tabla2[],2,0),"")</f>
        <v>1</v>
      </c>
      <c r="I47" s="10" t="str">
        <f>IFERROR(VLOOKUP(Tabla1[[#This Row],[PBA]],Tabla2[],2,0),"")</f>
        <v/>
      </c>
      <c r="J47" s="9">
        <f>IFERROR(VLOOKUP(Tabla1[[#This Row],[Agua y Jabón]],Tabla2[],2,0),"")</f>
        <v>1</v>
      </c>
      <c r="K47" s="10" t="str">
        <f>IFERROR(VLOOKUP(Tabla1[[#This Row],[Guantes]],Tabla2[],2,0),"")</f>
        <v/>
      </c>
    </row>
    <row r="48" spans="1:11" x14ac:dyDescent="0.25">
      <c r="A48" s="9" t="str">
        <f>Tabla1[[#This Row],[id]]</f>
        <v>040</v>
      </c>
      <c r="B48" s="9" t="str">
        <f>IF(Tabla1[[#This Row],[Observador]]="","",Tabla1[[#This Row],[Observador]])</f>
        <v/>
      </c>
      <c r="C48" s="16" t="str">
        <f>IF(Tabla1[[#This Row],[Fecha]]="","",Tabla1[[#This Row],[Fecha]])</f>
        <v/>
      </c>
      <c r="D48" s="16" t="str">
        <f>IF(Tabla1[[#This Row],[Unidad]]="","",Tabla1[[#This Row],[Unidad]])</f>
        <v/>
      </c>
      <c r="E48" s="16" t="str">
        <f>IF(Tabla1[[#This Row],[Nº DE OPORTUNIDAD]]="","","OPORTUNIDAD "&amp;TEXT(Tabla1[[#This Row],[Nº DE OPORTUNIDAD]],"000"))</f>
        <v/>
      </c>
      <c r="F48" s="16" t="str">
        <f>IF(Tabla1[[#This Row],[Momento]]="","",Tabla1[[#This Row],[Momento]])</f>
        <v/>
      </c>
      <c r="G48" s="16" t="str">
        <f>IF(Tabla1[[#This Row],[Categoría profesional]]="","",Tabla1[[#This Row],[Categoría profesional]])</f>
        <v/>
      </c>
      <c r="H48" s="10" t="str">
        <f>IFERROR(VLOOKUP(Tabla1[[#This Row],[HM]],Tabla2[],2,0),"")</f>
        <v/>
      </c>
      <c r="I48" s="10" t="str">
        <f>IFERROR(VLOOKUP(Tabla1[[#This Row],[PBA]],Tabla2[],2,0),"")</f>
        <v/>
      </c>
      <c r="J48" s="9" t="str">
        <f>IFERROR(VLOOKUP(Tabla1[[#This Row],[Agua y Jabón]],Tabla2[],2,0),"")</f>
        <v/>
      </c>
      <c r="K48" s="10" t="str">
        <f>IFERROR(VLOOKUP(Tabla1[[#This Row],[Guantes]],Tabla2[],2,0),"")</f>
        <v/>
      </c>
    </row>
    <row r="49" spans="1:11" x14ac:dyDescent="0.25">
      <c r="A49" s="9" t="str">
        <f>Tabla1[[#This Row],[id]]</f>
        <v>041</v>
      </c>
      <c r="B49" s="9" t="str">
        <f>IF(Tabla1[[#This Row],[Observador]]="","",Tabla1[[#This Row],[Observador]])</f>
        <v/>
      </c>
      <c r="C49" s="16" t="str">
        <f>IF(Tabla1[[#This Row],[Fecha]]="","",Tabla1[[#This Row],[Fecha]])</f>
        <v/>
      </c>
      <c r="D49" s="16" t="str">
        <f>IF(Tabla1[[#This Row],[Unidad]]="","",Tabla1[[#This Row],[Unidad]])</f>
        <v/>
      </c>
      <c r="E49" s="16" t="str">
        <f>IF(Tabla1[[#This Row],[Nº DE OPORTUNIDAD]]="","","OPORTUNIDAD "&amp;TEXT(Tabla1[[#This Row],[Nº DE OPORTUNIDAD]],"000"))</f>
        <v/>
      </c>
      <c r="F49" s="16" t="str">
        <f>IF(Tabla1[[#This Row],[Momento]]="","",Tabla1[[#This Row],[Momento]])</f>
        <v/>
      </c>
      <c r="G49" s="16" t="str">
        <f>IF(Tabla1[[#This Row],[Categoría profesional]]="","",Tabla1[[#This Row],[Categoría profesional]])</f>
        <v/>
      </c>
      <c r="H49" s="10" t="str">
        <f>IFERROR(VLOOKUP(Tabla1[[#This Row],[HM]],Tabla2[],2,0),"")</f>
        <v/>
      </c>
      <c r="I49" s="10" t="str">
        <f>IFERROR(VLOOKUP(Tabla1[[#This Row],[PBA]],Tabla2[],2,0),"")</f>
        <v/>
      </c>
      <c r="J49" s="9" t="str">
        <f>IFERROR(VLOOKUP(Tabla1[[#This Row],[Agua y Jabón]],Tabla2[],2,0),"")</f>
        <v/>
      </c>
      <c r="K49" s="10" t="str">
        <f>IFERROR(VLOOKUP(Tabla1[[#This Row],[Guantes]],Tabla2[],2,0),"")</f>
        <v/>
      </c>
    </row>
    <row r="50" spans="1:11" x14ac:dyDescent="0.25">
      <c r="A50" s="9" t="str">
        <f>Tabla1[[#This Row],[id]]</f>
        <v>042</v>
      </c>
      <c r="B50" s="9" t="str">
        <f>IF(Tabla1[[#This Row],[Observador]]="","",Tabla1[[#This Row],[Observador]])</f>
        <v/>
      </c>
      <c r="C50" s="16" t="str">
        <f>IF(Tabla1[[#This Row],[Fecha]]="","",Tabla1[[#This Row],[Fecha]])</f>
        <v/>
      </c>
      <c r="D50" s="16" t="str">
        <f>IF(Tabla1[[#This Row],[Unidad]]="","",Tabla1[[#This Row],[Unidad]])</f>
        <v/>
      </c>
      <c r="E50" s="16" t="str">
        <f>IF(Tabla1[[#This Row],[Nº DE OPORTUNIDAD]]="","","OPORTUNIDAD "&amp;TEXT(Tabla1[[#This Row],[Nº DE OPORTUNIDAD]],"000"))</f>
        <v/>
      </c>
      <c r="F50" s="16" t="str">
        <f>IF(Tabla1[[#This Row],[Momento]]="","",Tabla1[[#This Row],[Momento]])</f>
        <v/>
      </c>
      <c r="G50" s="16" t="str">
        <f>IF(Tabla1[[#This Row],[Categoría profesional]]="","",Tabla1[[#This Row],[Categoría profesional]])</f>
        <v/>
      </c>
      <c r="H50" s="10" t="str">
        <f>IFERROR(VLOOKUP(Tabla1[[#This Row],[HM]],Tabla2[],2,0),"")</f>
        <v/>
      </c>
      <c r="I50" s="10" t="str">
        <f>IFERROR(VLOOKUP(Tabla1[[#This Row],[PBA]],Tabla2[],2,0),"")</f>
        <v/>
      </c>
      <c r="J50" s="9" t="str">
        <f>IFERROR(VLOOKUP(Tabla1[[#This Row],[Agua y Jabón]],Tabla2[],2,0),"")</f>
        <v/>
      </c>
      <c r="K50" s="10" t="str">
        <f>IFERROR(VLOOKUP(Tabla1[[#This Row],[Guantes]],Tabla2[],2,0),"")</f>
        <v/>
      </c>
    </row>
    <row r="51" spans="1:11" x14ac:dyDescent="0.25">
      <c r="A51" s="9" t="str">
        <f>Tabla1[[#This Row],[id]]</f>
        <v>043</v>
      </c>
      <c r="B51" s="9" t="str">
        <f>IF(Tabla1[[#This Row],[Observador]]="","",Tabla1[[#This Row],[Observador]])</f>
        <v/>
      </c>
      <c r="C51" s="16" t="str">
        <f>IF(Tabla1[[#This Row],[Fecha]]="","",Tabla1[[#This Row],[Fecha]])</f>
        <v/>
      </c>
      <c r="D51" s="16" t="str">
        <f>IF(Tabla1[[#This Row],[Unidad]]="","",Tabla1[[#This Row],[Unidad]])</f>
        <v/>
      </c>
      <c r="E51" s="16" t="str">
        <f>IF(Tabla1[[#This Row],[Nº DE OPORTUNIDAD]]="","","OPORTUNIDAD "&amp;TEXT(Tabla1[[#This Row],[Nº DE OPORTUNIDAD]],"000"))</f>
        <v/>
      </c>
      <c r="F51" s="16" t="str">
        <f>IF(Tabla1[[#This Row],[Momento]]="","",Tabla1[[#This Row],[Momento]])</f>
        <v/>
      </c>
      <c r="G51" s="16" t="str">
        <f>IF(Tabla1[[#This Row],[Categoría profesional]]="","",Tabla1[[#This Row],[Categoría profesional]])</f>
        <v/>
      </c>
      <c r="H51" s="10" t="str">
        <f>IFERROR(VLOOKUP(Tabla1[[#This Row],[HM]],Tabla2[],2,0),"")</f>
        <v/>
      </c>
      <c r="I51" s="10" t="str">
        <f>IFERROR(VLOOKUP(Tabla1[[#This Row],[PBA]],Tabla2[],2,0),"")</f>
        <v/>
      </c>
      <c r="J51" s="9" t="str">
        <f>IFERROR(VLOOKUP(Tabla1[[#This Row],[Agua y Jabón]],Tabla2[],2,0),"")</f>
        <v/>
      </c>
      <c r="K51" s="10" t="str">
        <f>IFERROR(VLOOKUP(Tabla1[[#This Row],[Guantes]],Tabla2[],2,0),"")</f>
        <v/>
      </c>
    </row>
    <row r="52" spans="1:11" x14ac:dyDescent="0.25">
      <c r="A52" s="9" t="str">
        <f>Tabla1[[#This Row],[id]]</f>
        <v>044</v>
      </c>
      <c r="B52" s="9" t="str">
        <f>IF(Tabla1[[#This Row],[Observador]]="","",Tabla1[[#This Row],[Observador]])</f>
        <v/>
      </c>
      <c r="C52" s="16" t="str">
        <f>IF(Tabla1[[#This Row],[Fecha]]="","",Tabla1[[#This Row],[Fecha]])</f>
        <v/>
      </c>
      <c r="D52" s="16" t="str">
        <f>IF(Tabla1[[#This Row],[Unidad]]="","",Tabla1[[#This Row],[Unidad]])</f>
        <v/>
      </c>
      <c r="E52" s="16" t="str">
        <f>IF(Tabla1[[#This Row],[Nº DE OPORTUNIDAD]]="","","OPORTUNIDAD "&amp;TEXT(Tabla1[[#This Row],[Nº DE OPORTUNIDAD]],"000"))</f>
        <v/>
      </c>
      <c r="F52" s="16" t="str">
        <f>IF(Tabla1[[#This Row],[Momento]]="","",Tabla1[[#This Row],[Momento]])</f>
        <v/>
      </c>
      <c r="G52" s="16" t="str">
        <f>IF(Tabla1[[#This Row],[Categoría profesional]]="","",Tabla1[[#This Row],[Categoría profesional]])</f>
        <v/>
      </c>
      <c r="H52" s="10" t="str">
        <f>IFERROR(VLOOKUP(Tabla1[[#This Row],[HM]],Tabla2[],2,0),"")</f>
        <v/>
      </c>
      <c r="I52" s="10" t="str">
        <f>IFERROR(VLOOKUP(Tabla1[[#This Row],[PBA]],Tabla2[],2,0),"")</f>
        <v/>
      </c>
      <c r="J52" s="9" t="str">
        <f>IFERROR(VLOOKUP(Tabla1[[#This Row],[Agua y Jabón]],Tabla2[],2,0),"")</f>
        <v/>
      </c>
      <c r="K52" s="10" t="str">
        <f>IFERROR(VLOOKUP(Tabla1[[#This Row],[Guantes]],Tabla2[],2,0),"")</f>
        <v/>
      </c>
    </row>
    <row r="53" spans="1:11" x14ac:dyDescent="0.25">
      <c r="A53" s="9" t="str">
        <f>Tabla1[[#This Row],[id]]</f>
        <v>045</v>
      </c>
      <c r="B53" s="9" t="str">
        <f>IF(Tabla1[[#This Row],[Observador]]="","",Tabla1[[#This Row],[Observador]])</f>
        <v/>
      </c>
      <c r="C53" s="16" t="str">
        <f>IF(Tabla1[[#This Row],[Fecha]]="","",Tabla1[[#This Row],[Fecha]])</f>
        <v/>
      </c>
      <c r="D53" s="16" t="str">
        <f>IF(Tabla1[[#This Row],[Unidad]]="","",Tabla1[[#This Row],[Unidad]])</f>
        <v/>
      </c>
      <c r="E53" s="16" t="str">
        <f>IF(Tabla1[[#This Row],[Nº DE OPORTUNIDAD]]="","","OPORTUNIDAD "&amp;TEXT(Tabla1[[#This Row],[Nº DE OPORTUNIDAD]],"000"))</f>
        <v/>
      </c>
      <c r="F53" s="16" t="str">
        <f>IF(Tabla1[[#This Row],[Momento]]="","",Tabla1[[#This Row],[Momento]])</f>
        <v/>
      </c>
      <c r="G53" s="16" t="str">
        <f>IF(Tabla1[[#This Row],[Categoría profesional]]="","",Tabla1[[#This Row],[Categoría profesional]])</f>
        <v/>
      </c>
      <c r="H53" s="10" t="str">
        <f>IFERROR(VLOOKUP(Tabla1[[#This Row],[HM]],Tabla2[],2,0),"")</f>
        <v/>
      </c>
      <c r="I53" s="10" t="str">
        <f>IFERROR(VLOOKUP(Tabla1[[#This Row],[PBA]],Tabla2[],2,0),"")</f>
        <v/>
      </c>
      <c r="J53" s="9" t="str">
        <f>IFERROR(VLOOKUP(Tabla1[[#This Row],[Agua y Jabón]],Tabla2[],2,0),"")</f>
        <v/>
      </c>
      <c r="K53" s="10" t="str">
        <f>IFERROR(VLOOKUP(Tabla1[[#This Row],[Guantes]],Tabla2[],2,0),"")</f>
        <v/>
      </c>
    </row>
    <row r="54" spans="1:11" x14ac:dyDescent="0.25">
      <c r="A54" s="9" t="str">
        <f>Tabla1[[#This Row],[id]]</f>
        <v>046</v>
      </c>
      <c r="B54" s="9" t="str">
        <f>IF(Tabla1[[#This Row],[Observador]]="","",Tabla1[[#This Row],[Observador]])</f>
        <v/>
      </c>
      <c r="C54" s="16" t="str">
        <f>IF(Tabla1[[#This Row],[Fecha]]="","",Tabla1[[#This Row],[Fecha]])</f>
        <v/>
      </c>
      <c r="D54" s="16" t="str">
        <f>IF(Tabla1[[#This Row],[Unidad]]="","",Tabla1[[#This Row],[Unidad]])</f>
        <v/>
      </c>
      <c r="E54" s="16" t="str">
        <f>IF(Tabla1[[#This Row],[Nº DE OPORTUNIDAD]]="","","OPORTUNIDAD "&amp;TEXT(Tabla1[[#This Row],[Nº DE OPORTUNIDAD]],"000"))</f>
        <v/>
      </c>
      <c r="F54" s="16" t="str">
        <f>IF(Tabla1[[#This Row],[Momento]]="","",Tabla1[[#This Row],[Momento]])</f>
        <v/>
      </c>
      <c r="G54" s="16" t="str">
        <f>IF(Tabla1[[#This Row],[Categoría profesional]]="","",Tabla1[[#This Row],[Categoría profesional]])</f>
        <v/>
      </c>
      <c r="H54" s="10" t="str">
        <f>IFERROR(VLOOKUP(Tabla1[[#This Row],[HM]],Tabla2[],2,0),"")</f>
        <v/>
      </c>
      <c r="I54" s="10" t="str">
        <f>IFERROR(VLOOKUP(Tabla1[[#This Row],[PBA]],Tabla2[],2,0),"")</f>
        <v/>
      </c>
      <c r="J54" s="9" t="str">
        <f>IFERROR(VLOOKUP(Tabla1[[#This Row],[Agua y Jabón]],Tabla2[],2,0),"")</f>
        <v/>
      </c>
      <c r="K54" s="10" t="str">
        <f>IFERROR(VLOOKUP(Tabla1[[#This Row],[Guantes]],Tabla2[],2,0),"")</f>
        <v/>
      </c>
    </row>
    <row r="55" spans="1:11" x14ac:dyDescent="0.25">
      <c r="A55" s="9" t="str">
        <f>Tabla1[[#This Row],[id]]</f>
        <v>047</v>
      </c>
      <c r="B55" s="9" t="str">
        <f>IF(Tabla1[[#This Row],[Observador]]="","",Tabla1[[#This Row],[Observador]])</f>
        <v/>
      </c>
      <c r="C55" s="16" t="str">
        <f>IF(Tabla1[[#This Row],[Fecha]]="","",Tabla1[[#This Row],[Fecha]])</f>
        <v/>
      </c>
      <c r="D55" s="16" t="str">
        <f>IF(Tabla1[[#This Row],[Unidad]]="","",Tabla1[[#This Row],[Unidad]])</f>
        <v/>
      </c>
      <c r="E55" s="16" t="str">
        <f>IF(Tabla1[[#This Row],[Nº DE OPORTUNIDAD]]="","","OPORTUNIDAD "&amp;TEXT(Tabla1[[#This Row],[Nº DE OPORTUNIDAD]],"000"))</f>
        <v/>
      </c>
      <c r="F55" s="16" t="str">
        <f>IF(Tabla1[[#This Row],[Momento]]="","",Tabla1[[#This Row],[Momento]])</f>
        <v/>
      </c>
      <c r="G55" s="16" t="str">
        <f>IF(Tabla1[[#This Row],[Categoría profesional]]="","",Tabla1[[#This Row],[Categoría profesional]])</f>
        <v/>
      </c>
      <c r="H55" s="10" t="str">
        <f>IFERROR(VLOOKUP(Tabla1[[#This Row],[HM]],Tabla2[],2,0),"")</f>
        <v/>
      </c>
      <c r="I55" s="10" t="str">
        <f>IFERROR(VLOOKUP(Tabla1[[#This Row],[PBA]],Tabla2[],2,0),"")</f>
        <v/>
      </c>
      <c r="J55" s="9" t="str">
        <f>IFERROR(VLOOKUP(Tabla1[[#This Row],[Agua y Jabón]],Tabla2[],2,0),"")</f>
        <v/>
      </c>
      <c r="K55" s="10" t="str">
        <f>IFERROR(VLOOKUP(Tabla1[[#This Row],[Guantes]],Tabla2[],2,0),"")</f>
        <v/>
      </c>
    </row>
    <row r="56" spans="1:11" x14ac:dyDescent="0.25">
      <c r="A56" s="9" t="str">
        <f>Tabla1[[#This Row],[id]]</f>
        <v>048</v>
      </c>
      <c r="B56" s="9" t="str">
        <f>IF(Tabla1[[#This Row],[Observador]]="","",Tabla1[[#This Row],[Observador]])</f>
        <v/>
      </c>
      <c r="C56" s="16" t="str">
        <f>IF(Tabla1[[#This Row],[Fecha]]="","",Tabla1[[#This Row],[Fecha]])</f>
        <v/>
      </c>
      <c r="D56" s="16" t="str">
        <f>IF(Tabla1[[#This Row],[Unidad]]="","",Tabla1[[#This Row],[Unidad]])</f>
        <v/>
      </c>
      <c r="E56" s="16" t="str">
        <f>IF(Tabla1[[#This Row],[Nº DE OPORTUNIDAD]]="","","OPORTUNIDAD "&amp;TEXT(Tabla1[[#This Row],[Nº DE OPORTUNIDAD]],"000"))</f>
        <v/>
      </c>
      <c r="F56" s="16" t="str">
        <f>IF(Tabla1[[#This Row],[Momento]]="","",Tabla1[[#This Row],[Momento]])</f>
        <v/>
      </c>
      <c r="G56" s="16" t="str">
        <f>IF(Tabla1[[#This Row],[Categoría profesional]]="","",Tabla1[[#This Row],[Categoría profesional]])</f>
        <v/>
      </c>
      <c r="H56" s="10" t="str">
        <f>IFERROR(VLOOKUP(Tabla1[[#This Row],[HM]],Tabla2[],2,0),"")</f>
        <v/>
      </c>
      <c r="I56" s="10" t="str">
        <f>IFERROR(VLOOKUP(Tabla1[[#This Row],[PBA]],Tabla2[],2,0),"")</f>
        <v/>
      </c>
      <c r="J56" s="9" t="str">
        <f>IFERROR(VLOOKUP(Tabla1[[#This Row],[Agua y Jabón]],Tabla2[],2,0),"")</f>
        <v/>
      </c>
      <c r="K56" s="10" t="str">
        <f>IFERROR(VLOOKUP(Tabla1[[#This Row],[Guantes]],Tabla2[],2,0),"")</f>
        <v/>
      </c>
    </row>
    <row r="57" spans="1:11" x14ac:dyDescent="0.25">
      <c r="A57" s="9" t="str">
        <f>Tabla1[[#This Row],[id]]</f>
        <v>049</v>
      </c>
      <c r="B57" s="9" t="str">
        <f>IF(Tabla1[[#This Row],[Observador]]="","",Tabla1[[#This Row],[Observador]])</f>
        <v/>
      </c>
      <c r="C57" s="16" t="str">
        <f>IF(Tabla1[[#This Row],[Fecha]]="","",Tabla1[[#This Row],[Fecha]])</f>
        <v/>
      </c>
      <c r="D57" s="16" t="str">
        <f>IF(Tabla1[[#This Row],[Unidad]]="","",Tabla1[[#This Row],[Unidad]])</f>
        <v/>
      </c>
      <c r="E57" s="16" t="str">
        <f>IF(Tabla1[[#This Row],[Nº DE OPORTUNIDAD]]="","","OPORTUNIDAD "&amp;TEXT(Tabla1[[#This Row],[Nº DE OPORTUNIDAD]],"000"))</f>
        <v/>
      </c>
      <c r="F57" s="16" t="str">
        <f>IF(Tabla1[[#This Row],[Momento]]="","",Tabla1[[#This Row],[Momento]])</f>
        <v/>
      </c>
      <c r="G57" s="16" t="str">
        <f>IF(Tabla1[[#This Row],[Categoría profesional]]="","",Tabla1[[#This Row],[Categoría profesional]])</f>
        <v/>
      </c>
      <c r="H57" s="10" t="str">
        <f>IFERROR(VLOOKUP(Tabla1[[#This Row],[HM]],Tabla2[],2,0),"")</f>
        <v/>
      </c>
      <c r="I57" s="10" t="str">
        <f>IFERROR(VLOOKUP(Tabla1[[#This Row],[PBA]],Tabla2[],2,0),"")</f>
        <v/>
      </c>
      <c r="J57" s="9" t="str">
        <f>IFERROR(VLOOKUP(Tabla1[[#This Row],[Agua y Jabón]],Tabla2[],2,0),"")</f>
        <v/>
      </c>
      <c r="K57" s="10" t="str">
        <f>IFERROR(VLOOKUP(Tabla1[[#This Row],[Guantes]],Tabla2[],2,0),"")</f>
        <v/>
      </c>
    </row>
    <row r="58" spans="1:11" x14ac:dyDescent="0.25">
      <c r="A58" s="9" t="str">
        <f>Tabla1[[#This Row],[id]]</f>
        <v>050</v>
      </c>
      <c r="B58" s="9" t="str">
        <f>IF(Tabla1[[#This Row],[Observador]]="","",Tabla1[[#This Row],[Observador]])</f>
        <v/>
      </c>
      <c r="C58" s="16" t="str">
        <f>IF(Tabla1[[#This Row],[Fecha]]="","",Tabla1[[#This Row],[Fecha]])</f>
        <v/>
      </c>
      <c r="D58" s="16" t="str">
        <f>IF(Tabla1[[#This Row],[Unidad]]="","",Tabla1[[#This Row],[Unidad]])</f>
        <v/>
      </c>
      <c r="E58" s="16" t="str">
        <f>IF(Tabla1[[#This Row],[Nº DE OPORTUNIDAD]]="","","OPORTUNIDAD "&amp;TEXT(Tabla1[[#This Row],[Nº DE OPORTUNIDAD]],"000"))</f>
        <v/>
      </c>
      <c r="F58" s="16" t="str">
        <f>IF(Tabla1[[#This Row],[Momento]]="","",Tabla1[[#This Row],[Momento]])</f>
        <v/>
      </c>
      <c r="G58" s="16" t="str">
        <f>IF(Tabla1[[#This Row],[Categoría profesional]]="","",Tabla1[[#This Row],[Categoría profesional]])</f>
        <v/>
      </c>
      <c r="H58" s="10" t="str">
        <f>IFERROR(VLOOKUP(Tabla1[[#This Row],[HM]],Tabla2[],2,0),"")</f>
        <v/>
      </c>
      <c r="I58" s="10" t="str">
        <f>IFERROR(VLOOKUP(Tabla1[[#This Row],[PBA]],Tabla2[],2,0),"")</f>
        <v/>
      </c>
      <c r="J58" s="9" t="str">
        <f>IFERROR(VLOOKUP(Tabla1[[#This Row],[Agua y Jabón]],Tabla2[],2,0),"")</f>
        <v/>
      </c>
      <c r="K58" s="10" t="str">
        <f>IFERROR(VLOOKUP(Tabla1[[#This Row],[Guantes]],Tabla2[],2,0),"")</f>
        <v/>
      </c>
    </row>
    <row r="59" spans="1:11" x14ac:dyDescent="0.25">
      <c r="A59" s="9" t="str">
        <f>Tabla1[[#This Row],[id]]</f>
        <v>051</v>
      </c>
      <c r="B59" s="9" t="str">
        <f>IF(Tabla1[[#This Row],[Observador]]="","",Tabla1[[#This Row],[Observador]])</f>
        <v/>
      </c>
      <c r="C59" s="16" t="str">
        <f>IF(Tabla1[[#This Row],[Fecha]]="","",Tabla1[[#This Row],[Fecha]])</f>
        <v/>
      </c>
      <c r="D59" s="16" t="str">
        <f>IF(Tabla1[[#This Row],[Unidad]]="","",Tabla1[[#This Row],[Unidad]])</f>
        <v/>
      </c>
      <c r="E59" s="16" t="str">
        <f>IF(Tabla1[[#This Row],[Nº DE OPORTUNIDAD]]="","","OPORTUNIDAD "&amp;TEXT(Tabla1[[#This Row],[Nº DE OPORTUNIDAD]],"000"))</f>
        <v/>
      </c>
      <c r="F59" s="16" t="str">
        <f>IF(Tabla1[[#This Row],[Momento]]="","",Tabla1[[#This Row],[Momento]])</f>
        <v/>
      </c>
      <c r="G59" s="16" t="str">
        <f>IF(Tabla1[[#This Row],[Categoría profesional]]="","",Tabla1[[#This Row],[Categoría profesional]])</f>
        <v/>
      </c>
      <c r="H59" s="10" t="str">
        <f>IFERROR(VLOOKUP(Tabla1[[#This Row],[HM]],Tabla2[],2,0),"")</f>
        <v/>
      </c>
      <c r="I59" s="10" t="str">
        <f>IFERROR(VLOOKUP(Tabla1[[#This Row],[PBA]],Tabla2[],2,0),"")</f>
        <v/>
      </c>
      <c r="J59" s="9" t="str">
        <f>IFERROR(VLOOKUP(Tabla1[[#This Row],[Agua y Jabón]],Tabla2[],2,0),"")</f>
        <v/>
      </c>
      <c r="K59" s="10" t="str">
        <f>IFERROR(VLOOKUP(Tabla1[[#This Row],[Guantes]],Tabla2[],2,0),"")</f>
        <v/>
      </c>
    </row>
    <row r="60" spans="1:11" x14ac:dyDescent="0.25">
      <c r="A60" s="9" t="str">
        <f>Tabla1[[#This Row],[id]]</f>
        <v>052</v>
      </c>
      <c r="B60" s="9" t="str">
        <f>IF(Tabla1[[#This Row],[Observador]]="","",Tabla1[[#This Row],[Observador]])</f>
        <v/>
      </c>
      <c r="C60" s="16" t="str">
        <f>IF(Tabla1[[#This Row],[Fecha]]="","",Tabla1[[#This Row],[Fecha]])</f>
        <v/>
      </c>
      <c r="D60" s="16" t="str">
        <f>IF(Tabla1[[#This Row],[Unidad]]="","",Tabla1[[#This Row],[Unidad]])</f>
        <v/>
      </c>
      <c r="E60" s="16" t="str">
        <f>IF(Tabla1[[#This Row],[Nº DE OPORTUNIDAD]]="","","OPORTUNIDAD "&amp;TEXT(Tabla1[[#This Row],[Nº DE OPORTUNIDAD]],"000"))</f>
        <v/>
      </c>
      <c r="F60" s="16" t="str">
        <f>IF(Tabla1[[#This Row],[Momento]]="","",Tabla1[[#This Row],[Momento]])</f>
        <v/>
      </c>
      <c r="G60" s="16" t="str">
        <f>IF(Tabla1[[#This Row],[Categoría profesional]]="","",Tabla1[[#This Row],[Categoría profesional]])</f>
        <v/>
      </c>
      <c r="H60" s="10" t="str">
        <f>IFERROR(VLOOKUP(Tabla1[[#This Row],[HM]],Tabla2[],2,0),"")</f>
        <v/>
      </c>
      <c r="I60" s="10" t="str">
        <f>IFERROR(VLOOKUP(Tabla1[[#This Row],[PBA]],Tabla2[],2,0),"")</f>
        <v/>
      </c>
      <c r="J60" s="9" t="str">
        <f>IFERROR(VLOOKUP(Tabla1[[#This Row],[Agua y Jabón]],Tabla2[],2,0),"")</f>
        <v/>
      </c>
      <c r="K60" s="10" t="str">
        <f>IFERROR(VLOOKUP(Tabla1[[#This Row],[Guantes]],Tabla2[],2,0),"")</f>
        <v/>
      </c>
    </row>
    <row r="61" spans="1:11" x14ac:dyDescent="0.25">
      <c r="A61" s="9" t="str">
        <f>Tabla1[[#This Row],[id]]</f>
        <v>053</v>
      </c>
      <c r="B61" s="9" t="str">
        <f>IF(Tabla1[[#This Row],[Observador]]="","",Tabla1[[#This Row],[Observador]])</f>
        <v/>
      </c>
      <c r="C61" s="16" t="str">
        <f>IF(Tabla1[[#This Row],[Fecha]]="","",Tabla1[[#This Row],[Fecha]])</f>
        <v/>
      </c>
      <c r="D61" s="16" t="str">
        <f>IF(Tabla1[[#This Row],[Unidad]]="","",Tabla1[[#This Row],[Unidad]])</f>
        <v/>
      </c>
      <c r="E61" s="16" t="str">
        <f>IF(Tabla1[[#This Row],[Nº DE OPORTUNIDAD]]="","","OPORTUNIDAD "&amp;TEXT(Tabla1[[#This Row],[Nº DE OPORTUNIDAD]],"000"))</f>
        <v/>
      </c>
      <c r="F61" s="16" t="str">
        <f>IF(Tabla1[[#This Row],[Momento]]="","",Tabla1[[#This Row],[Momento]])</f>
        <v/>
      </c>
      <c r="G61" s="16" t="str">
        <f>IF(Tabla1[[#This Row],[Categoría profesional]]="","",Tabla1[[#This Row],[Categoría profesional]])</f>
        <v/>
      </c>
      <c r="H61" s="10" t="str">
        <f>IFERROR(VLOOKUP(Tabla1[[#This Row],[HM]],Tabla2[],2,0),"")</f>
        <v/>
      </c>
      <c r="I61" s="10" t="str">
        <f>IFERROR(VLOOKUP(Tabla1[[#This Row],[PBA]],Tabla2[],2,0),"")</f>
        <v/>
      </c>
      <c r="J61" s="9" t="str">
        <f>IFERROR(VLOOKUP(Tabla1[[#This Row],[Agua y Jabón]],Tabla2[],2,0),"")</f>
        <v/>
      </c>
      <c r="K61" s="10" t="str">
        <f>IFERROR(VLOOKUP(Tabla1[[#This Row],[Guantes]],Tabla2[],2,0),"")</f>
        <v/>
      </c>
    </row>
    <row r="62" spans="1:11" x14ac:dyDescent="0.25">
      <c r="A62" s="9" t="str">
        <f>Tabla1[[#This Row],[id]]</f>
        <v>054</v>
      </c>
      <c r="B62" s="9" t="str">
        <f>IF(Tabla1[[#This Row],[Observador]]="","",Tabla1[[#This Row],[Observador]])</f>
        <v/>
      </c>
      <c r="C62" s="16" t="str">
        <f>IF(Tabla1[[#This Row],[Fecha]]="","",Tabla1[[#This Row],[Fecha]])</f>
        <v/>
      </c>
      <c r="D62" s="16" t="str">
        <f>IF(Tabla1[[#This Row],[Unidad]]="","",Tabla1[[#This Row],[Unidad]])</f>
        <v/>
      </c>
      <c r="E62" s="16" t="str">
        <f>IF(Tabla1[[#This Row],[Nº DE OPORTUNIDAD]]="","","OPORTUNIDAD "&amp;TEXT(Tabla1[[#This Row],[Nº DE OPORTUNIDAD]],"000"))</f>
        <v/>
      </c>
      <c r="F62" s="16" t="str">
        <f>IF(Tabla1[[#This Row],[Momento]]="","",Tabla1[[#This Row],[Momento]])</f>
        <v/>
      </c>
      <c r="G62" s="16" t="str">
        <f>IF(Tabla1[[#This Row],[Categoría profesional]]="","",Tabla1[[#This Row],[Categoría profesional]])</f>
        <v/>
      </c>
      <c r="H62" s="10" t="str">
        <f>IFERROR(VLOOKUP(Tabla1[[#This Row],[HM]],Tabla2[],2,0),"")</f>
        <v/>
      </c>
      <c r="I62" s="10" t="str">
        <f>IFERROR(VLOOKUP(Tabla1[[#This Row],[PBA]],Tabla2[],2,0),"")</f>
        <v/>
      </c>
      <c r="J62" s="9" t="str">
        <f>IFERROR(VLOOKUP(Tabla1[[#This Row],[Agua y Jabón]],Tabla2[],2,0),"")</f>
        <v/>
      </c>
      <c r="K62" s="10" t="str">
        <f>IFERROR(VLOOKUP(Tabla1[[#This Row],[Guantes]],Tabla2[],2,0),"")</f>
        <v/>
      </c>
    </row>
    <row r="63" spans="1:11" x14ac:dyDescent="0.25">
      <c r="A63" s="9" t="str">
        <f>Tabla1[[#This Row],[id]]</f>
        <v>055</v>
      </c>
      <c r="B63" s="9" t="str">
        <f>IF(Tabla1[[#This Row],[Observador]]="","",Tabla1[[#This Row],[Observador]])</f>
        <v/>
      </c>
      <c r="C63" s="16" t="str">
        <f>IF(Tabla1[[#This Row],[Fecha]]="","",Tabla1[[#This Row],[Fecha]])</f>
        <v/>
      </c>
      <c r="D63" s="16" t="str">
        <f>IF(Tabla1[[#This Row],[Unidad]]="","",Tabla1[[#This Row],[Unidad]])</f>
        <v/>
      </c>
      <c r="E63" s="16" t="str">
        <f>IF(Tabla1[[#This Row],[Nº DE OPORTUNIDAD]]="","","OPORTUNIDAD "&amp;TEXT(Tabla1[[#This Row],[Nº DE OPORTUNIDAD]],"000"))</f>
        <v/>
      </c>
      <c r="F63" s="16" t="str">
        <f>IF(Tabla1[[#This Row],[Momento]]="","",Tabla1[[#This Row],[Momento]])</f>
        <v/>
      </c>
      <c r="G63" s="16" t="str">
        <f>IF(Tabla1[[#This Row],[Categoría profesional]]="","",Tabla1[[#This Row],[Categoría profesional]])</f>
        <v/>
      </c>
      <c r="H63" s="10" t="str">
        <f>IFERROR(VLOOKUP(Tabla1[[#This Row],[HM]],Tabla2[],2,0),"")</f>
        <v/>
      </c>
      <c r="I63" s="10" t="str">
        <f>IFERROR(VLOOKUP(Tabla1[[#This Row],[PBA]],Tabla2[],2,0),"")</f>
        <v/>
      </c>
      <c r="J63" s="9" t="str">
        <f>IFERROR(VLOOKUP(Tabla1[[#This Row],[Agua y Jabón]],Tabla2[],2,0),"")</f>
        <v/>
      </c>
      <c r="K63" s="10" t="str">
        <f>IFERROR(VLOOKUP(Tabla1[[#This Row],[Guantes]],Tabla2[],2,0),"")</f>
        <v/>
      </c>
    </row>
    <row r="64" spans="1:11" x14ac:dyDescent="0.25">
      <c r="A64" s="9" t="str">
        <f>Tabla1[[#This Row],[id]]</f>
        <v>056</v>
      </c>
      <c r="B64" s="9" t="str">
        <f>IF(Tabla1[[#This Row],[Observador]]="","",Tabla1[[#This Row],[Observador]])</f>
        <v/>
      </c>
      <c r="C64" s="16" t="str">
        <f>IF(Tabla1[[#This Row],[Fecha]]="","",Tabla1[[#This Row],[Fecha]])</f>
        <v/>
      </c>
      <c r="D64" s="16" t="str">
        <f>IF(Tabla1[[#This Row],[Unidad]]="","",Tabla1[[#This Row],[Unidad]])</f>
        <v/>
      </c>
      <c r="E64" s="16" t="str">
        <f>IF(Tabla1[[#This Row],[Nº DE OPORTUNIDAD]]="","","OPORTUNIDAD "&amp;TEXT(Tabla1[[#This Row],[Nº DE OPORTUNIDAD]],"000"))</f>
        <v/>
      </c>
      <c r="F64" s="16" t="str">
        <f>IF(Tabla1[[#This Row],[Momento]]="","",Tabla1[[#This Row],[Momento]])</f>
        <v/>
      </c>
      <c r="G64" s="16" t="str">
        <f>IF(Tabla1[[#This Row],[Categoría profesional]]="","",Tabla1[[#This Row],[Categoría profesional]])</f>
        <v/>
      </c>
      <c r="H64" s="10" t="str">
        <f>IFERROR(VLOOKUP(Tabla1[[#This Row],[HM]],Tabla2[],2,0),"")</f>
        <v/>
      </c>
      <c r="I64" s="10" t="str">
        <f>IFERROR(VLOOKUP(Tabla1[[#This Row],[PBA]],Tabla2[],2,0),"")</f>
        <v/>
      </c>
      <c r="J64" s="9" t="str">
        <f>IFERROR(VLOOKUP(Tabla1[[#This Row],[Agua y Jabón]],Tabla2[],2,0),"")</f>
        <v/>
      </c>
      <c r="K64" s="10" t="str">
        <f>IFERROR(VLOOKUP(Tabla1[[#This Row],[Guantes]],Tabla2[],2,0),"")</f>
        <v/>
      </c>
    </row>
    <row r="65" spans="1:11" x14ac:dyDescent="0.25">
      <c r="A65" s="9" t="str">
        <f>Tabla1[[#This Row],[id]]</f>
        <v>057</v>
      </c>
      <c r="B65" s="9" t="str">
        <f>IF(Tabla1[[#This Row],[Observador]]="","",Tabla1[[#This Row],[Observador]])</f>
        <v/>
      </c>
      <c r="C65" s="16" t="str">
        <f>IF(Tabla1[[#This Row],[Fecha]]="","",Tabla1[[#This Row],[Fecha]])</f>
        <v/>
      </c>
      <c r="D65" s="16" t="str">
        <f>IF(Tabla1[[#This Row],[Unidad]]="","",Tabla1[[#This Row],[Unidad]])</f>
        <v/>
      </c>
      <c r="E65" s="16" t="str">
        <f>IF(Tabla1[[#This Row],[Nº DE OPORTUNIDAD]]="","","OPORTUNIDAD "&amp;TEXT(Tabla1[[#This Row],[Nº DE OPORTUNIDAD]],"000"))</f>
        <v/>
      </c>
      <c r="F65" s="16" t="str">
        <f>IF(Tabla1[[#This Row],[Momento]]="","",Tabla1[[#This Row],[Momento]])</f>
        <v/>
      </c>
      <c r="G65" s="16" t="str">
        <f>IF(Tabla1[[#This Row],[Categoría profesional]]="","",Tabla1[[#This Row],[Categoría profesional]])</f>
        <v/>
      </c>
      <c r="H65" s="10" t="str">
        <f>IFERROR(VLOOKUP(Tabla1[[#This Row],[HM]],Tabla2[],2,0),"")</f>
        <v/>
      </c>
      <c r="I65" s="10" t="str">
        <f>IFERROR(VLOOKUP(Tabla1[[#This Row],[PBA]],Tabla2[],2,0),"")</f>
        <v/>
      </c>
      <c r="J65" s="9" t="str">
        <f>IFERROR(VLOOKUP(Tabla1[[#This Row],[Agua y Jabón]],Tabla2[],2,0),"")</f>
        <v/>
      </c>
      <c r="K65" s="10" t="str">
        <f>IFERROR(VLOOKUP(Tabla1[[#This Row],[Guantes]],Tabla2[],2,0),"")</f>
        <v/>
      </c>
    </row>
    <row r="66" spans="1:11" x14ac:dyDescent="0.25">
      <c r="A66" s="9" t="str">
        <f>Tabla1[[#This Row],[id]]</f>
        <v>058</v>
      </c>
      <c r="B66" s="9" t="str">
        <f>IF(Tabla1[[#This Row],[Observador]]="","",Tabla1[[#This Row],[Observador]])</f>
        <v/>
      </c>
      <c r="C66" s="16" t="str">
        <f>IF(Tabla1[[#This Row],[Fecha]]="","",Tabla1[[#This Row],[Fecha]])</f>
        <v/>
      </c>
      <c r="D66" s="16" t="str">
        <f>IF(Tabla1[[#This Row],[Unidad]]="","",Tabla1[[#This Row],[Unidad]])</f>
        <v/>
      </c>
      <c r="E66" s="16" t="str">
        <f>IF(Tabla1[[#This Row],[Nº DE OPORTUNIDAD]]="","","OPORTUNIDAD "&amp;TEXT(Tabla1[[#This Row],[Nº DE OPORTUNIDAD]],"000"))</f>
        <v/>
      </c>
      <c r="F66" s="16" t="str">
        <f>IF(Tabla1[[#This Row],[Momento]]="","",Tabla1[[#This Row],[Momento]])</f>
        <v/>
      </c>
      <c r="G66" s="16" t="str">
        <f>IF(Tabla1[[#This Row],[Categoría profesional]]="","",Tabla1[[#This Row],[Categoría profesional]])</f>
        <v/>
      </c>
      <c r="H66" s="10" t="str">
        <f>IFERROR(VLOOKUP(Tabla1[[#This Row],[HM]],Tabla2[],2,0),"")</f>
        <v/>
      </c>
      <c r="I66" s="10" t="str">
        <f>IFERROR(VLOOKUP(Tabla1[[#This Row],[PBA]],Tabla2[],2,0),"")</f>
        <v/>
      </c>
      <c r="J66" s="9" t="str">
        <f>IFERROR(VLOOKUP(Tabla1[[#This Row],[Agua y Jabón]],Tabla2[],2,0),"")</f>
        <v/>
      </c>
      <c r="K66" s="10" t="str">
        <f>IFERROR(VLOOKUP(Tabla1[[#This Row],[Guantes]],Tabla2[],2,0),"")</f>
        <v/>
      </c>
    </row>
    <row r="67" spans="1:11" x14ac:dyDescent="0.25">
      <c r="A67" s="9" t="str">
        <f>Tabla1[[#This Row],[id]]</f>
        <v>059</v>
      </c>
      <c r="B67" s="9" t="str">
        <f>IF(Tabla1[[#This Row],[Observador]]="","",Tabla1[[#This Row],[Observador]])</f>
        <v/>
      </c>
      <c r="C67" s="16" t="str">
        <f>IF(Tabla1[[#This Row],[Fecha]]="","",Tabla1[[#This Row],[Fecha]])</f>
        <v/>
      </c>
      <c r="D67" s="16" t="str">
        <f>IF(Tabla1[[#This Row],[Unidad]]="","",Tabla1[[#This Row],[Unidad]])</f>
        <v/>
      </c>
      <c r="E67" s="16" t="str">
        <f>IF(Tabla1[[#This Row],[Nº DE OPORTUNIDAD]]="","","OPORTUNIDAD "&amp;TEXT(Tabla1[[#This Row],[Nº DE OPORTUNIDAD]],"000"))</f>
        <v/>
      </c>
      <c r="F67" s="16" t="str">
        <f>IF(Tabla1[[#This Row],[Momento]]="","",Tabla1[[#This Row],[Momento]])</f>
        <v/>
      </c>
      <c r="G67" s="16" t="str">
        <f>IF(Tabla1[[#This Row],[Categoría profesional]]="","",Tabla1[[#This Row],[Categoría profesional]])</f>
        <v/>
      </c>
      <c r="H67" s="10" t="str">
        <f>IFERROR(VLOOKUP(Tabla1[[#This Row],[HM]],Tabla2[],2,0),"")</f>
        <v/>
      </c>
      <c r="I67" s="10" t="str">
        <f>IFERROR(VLOOKUP(Tabla1[[#This Row],[PBA]],Tabla2[],2,0),"")</f>
        <v/>
      </c>
      <c r="J67" s="9" t="str">
        <f>IFERROR(VLOOKUP(Tabla1[[#This Row],[Agua y Jabón]],Tabla2[],2,0),"")</f>
        <v/>
      </c>
      <c r="K67" s="10" t="str">
        <f>IFERROR(VLOOKUP(Tabla1[[#This Row],[Guantes]],Tabla2[],2,0),"")</f>
        <v/>
      </c>
    </row>
    <row r="68" spans="1:11" x14ac:dyDescent="0.25">
      <c r="A68" s="9" t="str">
        <f>Tabla1[[#This Row],[id]]</f>
        <v>060</v>
      </c>
      <c r="B68" s="9" t="str">
        <f>IF(Tabla1[[#This Row],[Observador]]="","",Tabla1[[#This Row],[Observador]])</f>
        <v/>
      </c>
      <c r="C68" s="16" t="str">
        <f>IF(Tabla1[[#This Row],[Fecha]]="","",Tabla1[[#This Row],[Fecha]])</f>
        <v/>
      </c>
      <c r="D68" s="16" t="str">
        <f>IF(Tabla1[[#This Row],[Unidad]]="","",Tabla1[[#This Row],[Unidad]])</f>
        <v/>
      </c>
      <c r="E68" s="16" t="str">
        <f>IF(Tabla1[[#This Row],[Nº DE OPORTUNIDAD]]="","","OPORTUNIDAD "&amp;TEXT(Tabla1[[#This Row],[Nº DE OPORTUNIDAD]],"000"))</f>
        <v/>
      </c>
      <c r="F68" s="16" t="str">
        <f>IF(Tabla1[[#This Row],[Momento]]="","",Tabla1[[#This Row],[Momento]])</f>
        <v/>
      </c>
      <c r="G68" s="16" t="str">
        <f>IF(Tabla1[[#This Row],[Categoría profesional]]="","",Tabla1[[#This Row],[Categoría profesional]])</f>
        <v/>
      </c>
      <c r="H68" s="10" t="str">
        <f>IFERROR(VLOOKUP(Tabla1[[#This Row],[HM]],Tabla2[],2,0),"")</f>
        <v/>
      </c>
      <c r="I68" s="10" t="str">
        <f>IFERROR(VLOOKUP(Tabla1[[#This Row],[PBA]],Tabla2[],2,0),"")</f>
        <v/>
      </c>
      <c r="J68" s="9" t="str">
        <f>IFERROR(VLOOKUP(Tabla1[[#This Row],[Agua y Jabón]],Tabla2[],2,0),"")</f>
        <v/>
      </c>
      <c r="K68" s="10" t="str">
        <f>IFERROR(VLOOKUP(Tabla1[[#This Row],[Guantes]],Tabla2[],2,0),"")</f>
        <v/>
      </c>
    </row>
    <row r="69" spans="1:11" x14ac:dyDescent="0.25">
      <c r="A69" s="9" t="str">
        <f>Tabla1[[#This Row],[id]]</f>
        <v>061</v>
      </c>
      <c r="B69" s="9" t="str">
        <f>IF(Tabla1[[#This Row],[Observador]]="","",Tabla1[[#This Row],[Observador]])</f>
        <v/>
      </c>
      <c r="C69" s="16" t="str">
        <f>IF(Tabla1[[#This Row],[Fecha]]="","",Tabla1[[#This Row],[Fecha]])</f>
        <v/>
      </c>
      <c r="D69" s="16" t="str">
        <f>IF(Tabla1[[#This Row],[Unidad]]="","",Tabla1[[#This Row],[Unidad]])</f>
        <v/>
      </c>
      <c r="E69" s="16" t="str">
        <f>IF(Tabla1[[#This Row],[Nº DE OPORTUNIDAD]]="","","OPORTUNIDAD "&amp;TEXT(Tabla1[[#This Row],[Nº DE OPORTUNIDAD]],"000"))</f>
        <v/>
      </c>
      <c r="F69" s="16" t="str">
        <f>IF(Tabla1[[#This Row],[Momento]]="","",Tabla1[[#This Row],[Momento]])</f>
        <v/>
      </c>
      <c r="G69" s="16" t="str">
        <f>IF(Tabla1[[#This Row],[Categoría profesional]]="","",Tabla1[[#This Row],[Categoría profesional]])</f>
        <v/>
      </c>
      <c r="H69" s="10" t="str">
        <f>IFERROR(VLOOKUP(Tabla1[[#This Row],[HM]],Tabla2[],2,0),"")</f>
        <v/>
      </c>
      <c r="I69" s="10" t="str">
        <f>IFERROR(VLOOKUP(Tabla1[[#This Row],[PBA]],Tabla2[],2,0),"")</f>
        <v/>
      </c>
      <c r="J69" s="9" t="str">
        <f>IFERROR(VLOOKUP(Tabla1[[#This Row],[Agua y Jabón]],Tabla2[],2,0),"")</f>
        <v/>
      </c>
      <c r="K69" s="10" t="str">
        <f>IFERROR(VLOOKUP(Tabla1[[#This Row],[Guantes]],Tabla2[],2,0),"")</f>
        <v/>
      </c>
    </row>
    <row r="70" spans="1:11" x14ac:dyDescent="0.25">
      <c r="A70" s="9" t="str">
        <f>Tabla1[[#This Row],[id]]</f>
        <v>062</v>
      </c>
      <c r="B70" s="9" t="str">
        <f>IF(Tabla1[[#This Row],[Observador]]="","",Tabla1[[#This Row],[Observador]])</f>
        <v/>
      </c>
      <c r="C70" s="16" t="str">
        <f>IF(Tabla1[[#This Row],[Fecha]]="","",Tabla1[[#This Row],[Fecha]])</f>
        <v/>
      </c>
      <c r="D70" s="16" t="str">
        <f>IF(Tabla1[[#This Row],[Unidad]]="","",Tabla1[[#This Row],[Unidad]])</f>
        <v/>
      </c>
      <c r="E70" s="16" t="str">
        <f>IF(Tabla1[[#This Row],[Nº DE OPORTUNIDAD]]="","","OPORTUNIDAD "&amp;TEXT(Tabla1[[#This Row],[Nº DE OPORTUNIDAD]],"000"))</f>
        <v/>
      </c>
      <c r="F70" s="16" t="str">
        <f>IF(Tabla1[[#This Row],[Momento]]="","",Tabla1[[#This Row],[Momento]])</f>
        <v/>
      </c>
      <c r="G70" s="16" t="str">
        <f>IF(Tabla1[[#This Row],[Categoría profesional]]="","",Tabla1[[#This Row],[Categoría profesional]])</f>
        <v/>
      </c>
      <c r="H70" s="10" t="str">
        <f>IFERROR(VLOOKUP(Tabla1[[#This Row],[HM]],Tabla2[],2,0),"")</f>
        <v/>
      </c>
      <c r="I70" s="10" t="str">
        <f>IFERROR(VLOOKUP(Tabla1[[#This Row],[PBA]],Tabla2[],2,0),"")</f>
        <v/>
      </c>
      <c r="J70" s="9" t="str">
        <f>IFERROR(VLOOKUP(Tabla1[[#This Row],[Agua y Jabón]],Tabla2[],2,0),"")</f>
        <v/>
      </c>
      <c r="K70" s="10" t="str">
        <f>IFERROR(VLOOKUP(Tabla1[[#This Row],[Guantes]],Tabla2[],2,0),"")</f>
        <v/>
      </c>
    </row>
    <row r="71" spans="1:11" x14ac:dyDescent="0.25">
      <c r="A71" s="9" t="str">
        <f>Tabla1[[#This Row],[id]]</f>
        <v>063</v>
      </c>
      <c r="B71" s="9" t="str">
        <f>IF(Tabla1[[#This Row],[Observador]]="","",Tabla1[[#This Row],[Observador]])</f>
        <v/>
      </c>
      <c r="C71" s="16" t="str">
        <f>IF(Tabla1[[#This Row],[Fecha]]="","",Tabla1[[#This Row],[Fecha]])</f>
        <v/>
      </c>
      <c r="D71" s="16" t="str">
        <f>IF(Tabla1[[#This Row],[Unidad]]="","",Tabla1[[#This Row],[Unidad]])</f>
        <v/>
      </c>
      <c r="E71" s="16" t="str">
        <f>IF(Tabla1[[#This Row],[Nº DE OPORTUNIDAD]]="","","OPORTUNIDAD "&amp;TEXT(Tabla1[[#This Row],[Nº DE OPORTUNIDAD]],"000"))</f>
        <v/>
      </c>
      <c r="F71" s="16" t="str">
        <f>IF(Tabla1[[#This Row],[Momento]]="","",Tabla1[[#This Row],[Momento]])</f>
        <v/>
      </c>
      <c r="G71" s="16" t="str">
        <f>IF(Tabla1[[#This Row],[Categoría profesional]]="","",Tabla1[[#This Row],[Categoría profesional]])</f>
        <v/>
      </c>
      <c r="H71" s="10" t="str">
        <f>IFERROR(VLOOKUP(Tabla1[[#This Row],[HM]],Tabla2[],2,0),"")</f>
        <v/>
      </c>
      <c r="I71" s="10" t="str">
        <f>IFERROR(VLOOKUP(Tabla1[[#This Row],[PBA]],Tabla2[],2,0),"")</f>
        <v/>
      </c>
      <c r="J71" s="9" t="str">
        <f>IFERROR(VLOOKUP(Tabla1[[#This Row],[Agua y Jabón]],Tabla2[],2,0),"")</f>
        <v/>
      </c>
      <c r="K71" s="10" t="str">
        <f>IFERROR(VLOOKUP(Tabla1[[#This Row],[Guantes]],Tabla2[],2,0),"")</f>
        <v/>
      </c>
    </row>
    <row r="72" spans="1:11" x14ac:dyDescent="0.25">
      <c r="A72" s="9" t="str">
        <f>Tabla1[[#This Row],[id]]</f>
        <v>064</v>
      </c>
      <c r="B72" s="9" t="str">
        <f>IF(Tabla1[[#This Row],[Observador]]="","",Tabla1[[#This Row],[Observador]])</f>
        <v/>
      </c>
      <c r="C72" s="16" t="str">
        <f>IF(Tabla1[[#This Row],[Fecha]]="","",Tabla1[[#This Row],[Fecha]])</f>
        <v/>
      </c>
      <c r="D72" s="16" t="str">
        <f>IF(Tabla1[[#This Row],[Unidad]]="","",Tabla1[[#This Row],[Unidad]])</f>
        <v/>
      </c>
      <c r="E72" s="16" t="str">
        <f>IF(Tabla1[[#This Row],[Nº DE OPORTUNIDAD]]="","","OPORTUNIDAD "&amp;TEXT(Tabla1[[#This Row],[Nº DE OPORTUNIDAD]],"000"))</f>
        <v/>
      </c>
      <c r="F72" s="16" t="str">
        <f>IF(Tabla1[[#This Row],[Momento]]="","",Tabla1[[#This Row],[Momento]])</f>
        <v/>
      </c>
      <c r="G72" s="16" t="str">
        <f>IF(Tabla1[[#This Row],[Categoría profesional]]="","",Tabla1[[#This Row],[Categoría profesional]])</f>
        <v/>
      </c>
      <c r="H72" s="10" t="str">
        <f>IFERROR(VLOOKUP(Tabla1[[#This Row],[HM]],Tabla2[],2,0),"")</f>
        <v/>
      </c>
      <c r="I72" s="10" t="str">
        <f>IFERROR(VLOOKUP(Tabla1[[#This Row],[PBA]],Tabla2[],2,0),"")</f>
        <v/>
      </c>
      <c r="J72" s="9" t="str">
        <f>IFERROR(VLOOKUP(Tabla1[[#This Row],[Agua y Jabón]],Tabla2[],2,0),"")</f>
        <v/>
      </c>
      <c r="K72" s="10" t="str">
        <f>IFERROR(VLOOKUP(Tabla1[[#This Row],[Guantes]],Tabla2[],2,0),"")</f>
        <v/>
      </c>
    </row>
    <row r="73" spans="1:11" x14ac:dyDescent="0.25">
      <c r="A73" s="9" t="str">
        <f>Tabla1[[#This Row],[id]]</f>
        <v>065</v>
      </c>
      <c r="B73" s="9" t="str">
        <f>IF(Tabla1[[#This Row],[Observador]]="","",Tabla1[[#This Row],[Observador]])</f>
        <v/>
      </c>
      <c r="C73" s="16" t="str">
        <f>IF(Tabla1[[#This Row],[Fecha]]="","",Tabla1[[#This Row],[Fecha]])</f>
        <v/>
      </c>
      <c r="D73" s="16" t="str">
        <f>IF(Tabla1[[#This Row],[Unidad]]="","",Tabla1[[#This Row],[Unidad]])</f>
        <v/>
      </c>
      <c r="E73" s="16" t="str">
        <f>IF(Tabla1[[#This Row],[Nº DE OPORTUNIDAD]]="","","OPORTUNIDAD "&amp;TEXT(Tabla1[[#This Row],[Nº DE OPORTUNIDAD]],"000"))</f>
        <v/>
      </c>
      <c r="F73" s="16" t="str">
        <f>IF(Tabla1[[#This Row],[Momento]]="","",Tabla1[[#This Row],[Momento]])</f>
        <v/>
      </c>
      <c r="G73" s="16" t="str">
        <f>IF(Tabla1[[#This Row],[Categoría profesional]]="","",Tabla1[[#This Row],[Categoría profesional]])</f>
        <v/>
      </c>
      <c r="H73" s="10" t="str">
        <f>IFERROR(VLOOKUP(Tabla1[[#This Row],[HM]],Tabla2[],2,0),"")</f>
        <v/>
      </c>
      <c r="I73" s="10" t="str">
        <f>IFERROR(VLOOKUP(Tabla1[[#This Row],[PBA]],Tabla2[],2,0),"")</f>
        <v/>
      </c>
      <c r="J73" s="9" t="str">
        <f>IFERROR(VLOOKUP(Tabla1[[#This Row],[Agua y Jabón]],Tabla2[],2,0),"")</f>
        <v/>
      </c>
      <c r="K73" s="10" t="str">
        <f>IFERROR(VLOOKUP(Tabla1[[#This Row],[Guantes]],Tabla2[],2,0),"")</f>
        <v/>
      </c>
    </row>
    <row r="74" spans="1:11" x14ac:dyDescent="0.25">
      <c r="A74" s="9" t="str">
        <f>Tabla1[[#This Row],[id]]</f>
        <v>066</v>
      </c>
      <c r="B74" s="9" t="str">
        <f>IF(Tabla1[[#This Row],[Observador]]="","",Tabla1[[#This Row],[Observador]])</f>
        <v/>
      </c>
      <c r="C74" s="16" t="str">
        <f>IF(Tabla1[[#This Row],[Fecha]]="","",Tabla1[[#This Row],[Fecha]])</f>
        <v/>
      </c>
      <c r="D74" s="16" t="str">
        <f>IF(Tabla1[[#This Row],[Unidad]]="","",Tabla1[[#This Row],[Unidad]])</f>
        <v/>
      </c>
      <c r="E74" s="16" t="str">
        <f>IF(Tabla1[[#This Row],[Nº DE OPORTUNIDAD]]="","","OPORTUNIDAD "&amp;TEXT(Tabla1[[#This Row],[Nº DE OPORTUNIDAD]],"000"))</f>
        <v/>
      </c>
      <c r="F74" s="16" t="str">
        <f>IF(Tabla1[[#This Row],[Momento]]="","",Tabla1[[#This Row],[Momento]])</f>
        <v/>
      </c>
      <c r="G74" s="16" t="str">
        <f>IF(Tabla1[[#This Row],[Categoría profesional]]="","",Tabla1[[#This Row],[Categoría profesional]])</f>
        <v/>
      </c>
      <c r="H74" s="10" t="str">
        <f>IFERROR(VLOOKUP(Tabla1[[#This Row],[HM]],Tabla2[],2,0),"")</f>
        <v/>
      </c>
      <c r="I74" s="10" t="str">
        <f>IFERROR(VLOOKUP(Tabla1[[#This Row],[PBA]],Tabla2[],2,0),"")</f>
        <v/>
      </c>
      <c r="J74" s="9" t="str">
        <f>IFERROR(VLOOKUP(Tabla1[[#This Row],[Agua y Jabón]],Tabla2[],2,0),"")</f>
        <v/>
      </c>
      <c r="K74" s="10" t="str">
        <f>IFERROR(VLOOKUP(Tabla1[[#This Row],[Guantes]],Tabla2[],2,0),"")</f>
        <v/>
      </c>
    </row>
    <row r="75" spans="1:11" x14ac:dyDescent="0.25">
      <c r="A75" s="9" t="str">
        <f>Tabla1[[#This Row],[id]]</f>
        <v>067</v>
      </c>
      <c r="B75" s="9" t="str">
        <f>IF(Tabla1[[#This Row],[Observador]]="","",Tabla1[[#This Row],[Observador]])</f>
        <v/>
      </c>
      <c r="C75" s="16" t="str">
        <f>IF(Tabla1[[#This Row],[Fecha]]="","",Tabla1[[#This Row],[Fecha]])</f>
        <v/>
      </c>
      <c r="D75" s="16" t="str">
        <f>IF(Tabla1[[#This Row],[Unidad]]="","",Tabla1[[#This Row],[Unidad]])</f>
        <v/>
      </c>
      <c r="E75" s="16" t="str">
        <f>IF(Tabla1[[#This Row],[Nº DE OPORTUNIDAD]]="","","OPORTUNIDAD "&amp;TEXT(Tabla1[[#This Row],[Nº DE OPORTUNIDAD]],"000"))</f>
        <v/>
      </c>
      <c r="F75" s="16" t="str">
        <f>IF(Tabla1[[#This Row],[Momento]]="","",Tabla1[[#This Row],[Momento]])</f>
        <v/>
      </c>
      <c r="G75" s="16" t="str">
        <f>IF(Tabla1[[#This Row],[Categoría profesional]]="","",Tabla1[[#This Row],[Categoría profesional]])</f>
        <v/>
      </c>
      <c r="H75" s="10" t="str">
        <f>IFERROR(VLOOKUP(Tabla1[[#This Row],[HM]],Tabla2[],2,0),"")</f>
        <v/>
      </c>
      <c r="I75" s="10" t="str">
        <f>IFERROR(VLOOKUP(Tabla1[[#This Row],[PBA]],Tabla2[],2,0),"")</f>
        <v/>
      </c>
      <c r="J75" s="9" t="str">
        <f>IFERROR(VLOOKUP(Tabla1[[#This Row],[Agua y Jabón]],Tabla2[],2,0),"")</f>
        <v/>
      </c>
      <c r="K75" s="10" t="str">
        <f>IFERROR(VLOOKUP(Tabla1[[#This Row],[Guantes]],Tabla2[],2,0),"")</f>
        <v/>
      </c>
    </row>
    <row r="76" spans="1:11" x14ac:dyDescent="0.25">
      <c r="A76" s="9" t="str">
        <f>Tabla1[[#This Row],[id]]</f>
        <v>068</v>
      </c>
      <c r="B76" s="9" t="str">
        <f>IF(Tabla1[[#This Row],[Observador]]="","",Tabla1[[#This Row],[Observador]])</f>
        <v/>
      </c>
      <c r="C76" s="16" t="str">
        <f>IF(Tabla1[[#This Row],[Fecha]]="","",Tabla1[[#This Row],[Fecha]])</f>
        <v/>
      </c>
      <c r="D76" s="16" t="str">
        <f>IF(Tabla1[[#This Row],[Unidad]]="","",Tabla1[[#This Row],[Unidad]])</f>
        <v/>
      </c>
      <c r="E76" s="16" t="str">
        <f>IF(Tabla1[[#This Row],[Nº DE OPORTUNIDAD]]="","","OPORTUNIDAD "&amp;TEXT(Tabla1[[#This Row],[Nº DE OPORTUNIDAD]],"000"))</f>
        <v/>
      </c>
      <c r="F76" s="16" t="str">
        <f>IF(Tabla1[[#This Row],[Momento]]="","",Tabla1[[#This Row],[Momento]])</f>
        <v/>
      </c>
      <c r="G76" s="16" t="str">
        <f>IF(Tabla1[[#This Row],[Categoría profesional]]="","",Tabla1[[#This Row],[Categoría profesional]])</f>
        <v/>
      </c>
      <c r="H76" s="10" t="str">
        <f>IFERROR(VLOOKUP(Tabla1[[#This Row],[HM]],Tabla2[],2,0),"")</f>
        <v/>
      </c>
      <c r="I76" s="10" t="str">
        <f>IFERROR(VLOOKUP(Tabla1[[#This Row],[PBA]],Tabla2[],2,0),"")</f>
        <v/>
      </c>
      <c r="J76" s="9" t="str">
        <f>IFERROR(VLOOKUP(Tabla1[[#This Row],[Agua y Jabón]],Tabla2[],2,0),"")</f>
        <v/>
      </c>
      <c r="K76" s="10" t="str">
        <f>IFERROR(VLOOKUP(Tabla1[[#This Row],[Guantes]],Tabla2[],2,0),"")</f>
        <v/>
      </c>
    </row>
    <row r="77" spans="1:11" x14ac:dyDescent="0.25">
      <c r="A77" s="9" t="str">
        <f>Tabla1[[#This Row],[id]]</f>
        <v>069</v>
      </c>
      <c r="B77" s="9" t="str">
        <f>IF(Tabla1[[#This Row],[Observador]]="","",Tabla1[[#This Row],[Observador]])</f>
        <v/>
      </c>
      <c r="C77" s="16" t="str">
        <f>IF(Tabla1[[#This Row],[Fecha]]="","",Tabla1[[#This Row],[Fecha]])</f>
        <v/>
      </c>
      <c r="D77" s="16" t="str">
        <f>IF(Tabla1[[#This Row],[Unidad]]="","",Tabla1[[#This Row],[Unidad]])</f>
        <v/>
      </c>
      <c r="E77" s="16" t="str">
        <f>IF(Tabla1[[#This Row],[Nº DE OPORTUNIDAD]]="","","OPORTUNIDAD "&amp;TEXT(Tabla1[[#This Row],[Nº DE OPORTUNIDAD]],"000"))</f>
        <v/>
      </c>
      <c r="F77" s="16" t="str">
        <f>IF(Tabla1[[#This Row],[Momento]]="","",Tabla1[[#This Row],[Momento]])</f>
        <v/>
      </c>
      <c r="G77" s="16" t="str">
        <f>IF(Tabla1[[#This Row],[Categoría profesional]]="","",Tabla1[[#This Row],[Categoría profesional]])</f>
        <v/>
      </c>
      <c r="H77" s="10" t="str">
        <f>IFERROR(VLOOKUP(Tabla1[[#This Row],[HM]],Tabla2[],2,0),"")</f>
        <v/>
      </c>
      <c r="I77" s="10" t="str">
        <f>IFERROR(VLOOKUP(Tabla1[[#This Row],[PBA]],Tabla2[],2,0),"")</f>
        <v/>
      </c>
      <c r="J77" s="9" t="str">
        <f>IFERROR(VLOOKUP(Tabla1[[#This Row],[Agua y Jabón]],Tabla2[],2,0),"")</f>
        <v/>
      </c>
      <c r="K77" s="10" t="str">
        <f>IFERROR(VLOOKUP(Tabla1[[#This Row],[Guantes]],Tabla2[],2,0),"")</f>
        <v/>
      </c>
    </row>
    <row r="78" spans="1:11" x14ac:dyDescent="0.25">
      <c r="A78" s="9" t="str">
        <f>Tabla1[[#This Row],[id]]</f>
        <v>070</v>
      </c>
      <c r="B78" s="9" t="str">
        <f>IF(Tabla1[[#This Row],[Observador]]="","",Tabla1[[#This Row],[Observador]])</f>
        <v/>
      </c>
      <c r="C78" s="16" t="str">
        <f>IF(Tabla1[[#This Row],[Fecha]]="","",Tabla1[[#This Row],[Fecha]])</f>
        <v/>
      </c>
      <c r="D78" s="16" t="str">
        <f>IF(Tabla1[[#This Row],[Unidad]]="","",Tabla1[[#This Row],[Unidad]])</f>
        <v/>
      </c>
      <c r="E78" s="16" t="str">
        <f>IF(Tabla1[[#This Row],[Nº DE OPORTUNIDAD]]="","","OPORTUNIDAD "&amp;TEXT(Tabla1[[#This Row],[Nº DE OPORTUNIDAD]],"000"))</f>
        <v/>
      </c>
      <c r="F78" s="16" t="str">
        <f>IF(Tabla1[[#This Row],[Momento]]="","",Tabla1[[#This Row],[Momento]])</f>
        <v/>
      </c>
      <c r="G78" s="16" t="str">
        <f>IF(Tabla1[[#This Row],[Categoría profesional]]="","",Tabla1[[#This Row],[Categoría profesional]])</f>
        <v/>
      </c>
      <c r="H78" s="10" t="str">
        <f>IFERROR(VLOOKUP(Tabla1[[#This Row],[HM]],Tabla2[],2,0),"")</f>
        <v/>
      </c>
      <c r="I78" s="10" t="str">
        <f>IFERROR(VLOOKUP(Tabla1[[#This Row],[PBA]],Tabla2[],2,0),"")</f>
        <v/>
      </c>
      <c r="J78" s="9" t="str">
        <f>IFERROR(VLOOKUP(Tabla1[[#This Row],[Agua y Jabón]],Tabla2[],2,0),"")</f>
        <v/>
      </c>
      <c r="K78" s="10" t="str">
        <f>IFERROR(VLOOKUP(Tabla1[[#This Row],[Guantes]],Tabla2[],2,0),"")</f>
        <v/>
      </c>
    </row>
    <row r="79" spans="1:11" x14ac:dyDescent="0.25">
      <c r="A79" s="9" t="str">
        <f>Tabla1[[#This Row],[id]]</f>
        <v>071</v>
      </c>
      <c r="B79" s="9" t="str">
        <f>IF(Tabla1[[#This Row],[Observador]]="","",Tabla1[[#This Row],[Observador]])</f>
        <v/>
      </c>
      <c r="C79" s="16" t="str">
        <f>IF(Tabla1[[#This Row],[Fecha]]="","",Tabla1[[#This Row],[Fecha]])</f>
        <v/>
      </c>
      <c r="D79" s="16" t="str">
        <f>IF(Tabla1[[#This Row],[Unidad]]="","",Tabla1[[#This Row],[Unidad]])</f>
        <v/>
      </c>
      <c r="E79" s="16" t="str">
        <f>IF(Tabla1[[#This Row],[Nº DE OPORTUNIDAD]]="","","OPORTUNIDAD "&amp;TEXT(Tabla1[[#This Row],[Nº DE OPORTUNIDAD]],"000"))</f>
        <v/>
      </c>
      <c r="F79" s="16" t="str">
        <f>IF(Tabla1[[#This Row],[Momento]]="","",Tabla1[[#This Row],[Momento]])</f>
        <v/>
      </c>
      <c r="G79" s="16" t="str">
        <f>IF(Tabla1[[#This Row],[Categoría profesional]]="","",Tabla1[[#This Row],[Categoría profesional]])</f>
        <v/>
      </c>
      <c r="H79" s="10" t="str">
        <f>IFERROR(VLOOKUP(Tabla1[[#This Row],[HM]],Tabla2[],2,0),"")</f>
        <v/>
      </c>
      <c r="I79" s="10" t="str">
        <f>IFERROR(VLOOKUP(Tabla1[[#This Row],[PBA]],Tabla2[],2,0),"")</f>
        <v/>
      </c>
      <c r="J79" s="9" t="str">
        <f>IFERROR(VLOOKUP(Tabla1[[#This Row],[Agua y Jabón]],Tabla2[],2,0),"")</f>
        <v/>
      </c>
      <c r="K79" s="10" t="str">
        <f>IFERROR(VLOOKUP(Tabla1[[#This Row],[Guantes]],Tabla2[],2,0),"")</f>
        <v/>
      </c>
    </row>
    <row r="80" spans="1:11" x14ac:dyDescent="0.25">
      <c r="A80" s="9" t="str">
        <f>Tabla1[[#This Row],[id]]</f>
        <v>072</v>
      </c>
      <c r="B80" s="9" t="str">
        <f>IF(Tabla1[[#This Row],[Observador]]="","",Tabla1[[#This Row],[Observador]])</f>
        <v/>
      </c>
      <c r="C80" s="16" t="str">
        <f>IF(Tabla1[[#This Row],[Fecha]]="","",Tabla1[[#This Row],[Fecha]])</f>
        <v/>
      </c>
      <c r="D80" s="16" t="str">
        <f>IF(Tabla1[[#This Row],[Unidad]]="","",Tabla1[[#This Row],[Unidad]])</f>
        <v/>
      </c>
      <c r="E80" s="16" t="str">
        <f>IF(Tabla1[[#This Row],[Nº DE OPORTUNIDAD]]="","","OPORTUNIDAD "&amp;TEXT(Tabla1[[#This Row],[Nº DE OPORTUNIDAD]],"000"))</f>
        <v/>
      </c>
      <c r="F80" s="16" t="str">
        <f>IF(Tabla1[[#This Row],[Momento]]="","",Tabla1[[#This Row],[Momento]])</f>
        <v/>
      </c>
      <c r="G80" s="16" t="str">
        <f>IF(Tabla1[[#This Row],[Categoría profesional]]="","",Tabla1[[#This Row],[Categoría profesional]])</f>
        <v/>
      </c>
      <c r="H80" s="10" t="str">
        <f>IFERROR(VLOOKUP(Tabla1[[#This Row],[HM]],Tabla2[],2,0),"")</f>
        <v/>
      </c>
      <c r="I80" s="10" t="str">
        <f>IFERROR(VLOOKUP(Tabla1[[#This Row],[PBA]],Tabla2[],2,0),"")</f>
        <v/>
      </c>
      <c r="J80" s="9" t="str">
        <f>IFERROR(VLOOKUP(Tabla1[[#This Row],[Agua y Jabón]],Tabla2[],2,0),"")</f>
        <v/>
      </c>
      <c r="K80" s="10" t="str">
        <f>IFERROR(VLOOKUP(Tabla1[[#This Row],[Guantes]],Tabla2[],2,0),"")</f>
        <v/>
      </c>
    </row>
    <row r="81" spans="1:11" x14ac:dyDescent="0.25">
      <c r="A81" s="9" t="str">
        <f>Tabla1[[#This Row],[id]]</f>
        <v>073</v>
      </c>
      <c r="B81" s="9" t="str">
        <f>IF(Tabla1[[#This Row],[Observador]]="","",Tabla1[[#This Row],[Observador]])</f>
        <v/>
      </c>
      <c r="C81" s="16" t="str">
        <f>IF(Tabla1[[#This Row],[Fecha]]="","",Tabla1[[#This Row],[Fecha]])</f>
        <v/>
      </c>
      <c r="D81" s="16" t="str">
        <f>IF(Tabla1[[#This Row],[Unidad]]="","",Tabla1[[#This Row],[Unidad]])</f>
        <v/>
      </c>
      <c r="E81" s="16" t="str">
        <f>IF(Tabla1[[#This Row],[Nº DE OPORTUNIDAD]]="","","OPORTUNIDAD "&amp;TEXT(Tabla1[[#This Row],[Nº DE OPORTUNIDAD]],"000"))</f>
        <v/>
      </c>
      <c r="F81" s="16" t="str">
        <f>IF(Tabla1[[#This Row],[Momento]]="","",Tabla1[[#This Row],[Momento]])</f>
        <v/>
      </c>
      <c r="G81" s="16" t="str">
        <f>IF(Tabla1[[#This Row],[Categoría profesional]]="","",Tabla1[[#This Row],[Categoría profesional]])</f>
        <v/>
      </c>
      <c r="H81" s="10" t="str">
        <f>IFERROR(VLOOKUP(Tabla1[[#This Row],[HM]],Tabla2[],2,0),"")</f>
        <v/>
      </c>
      <c r="I81" s="10" t="str">
        <f>IFERROR(VLOOKUP(Tabla1[[#This Row],[PBA]],Tabla2[],2,0),"")</f>
        <v/>
      </c>
      <c r="J81" s="9" t="str">
        <f>IFERROR(VLOOKUP(Tabla1[[#This Row],[Agua y Jabón]],Tabla2[],2,0),"")</f>
        <v/>
      </c>
      <c r="K81" s="10" t="str">
        <f>IFERROR(VLOOKUP(Tabla1[[#This Row],[Guantes]],Tabla2[],2,0),"")</f>
        <v/>
      </c>
    </row>
    <row r="82" spans="1:11" x14ac:dyDescent="0.25">
      <c r="A82" s="9" t="str">
        <f>Tabla1[[#This Row],[id]]</f>
        <v>074</v>
      </c>
      <c r="B82" s="9" t="str">
        <f>IF(Tabla1[[#This Row],[Observador]]="","",Tabla1[[#This Row],[Observador]])</f>
        <v/>
      </c>
      <c r="C82" s="16" t="str">
        <f>IF(Tabla1[[#This Row],[Fecha]]="","",Tabla1[[#This Row],[Fecha]])</f>
        <v/>
      </c>
      <c r="D82" s="16" t="str">
        <f>IF(Tabla1[[#This Row],[Unidad]]="","",Tabla1[[#This Row],[Unidad]])</f>
        <v/>
      </c>
      <c r="E82" s="16" t="str">
        <f>IF(Tabla1[[#This Row],[Nº DE OPORTUNIDAD]]="","","OPORTUNIDAD "&amp;TEXT(Tabla1[[#This Row],[Nº DE OPORTUNIDAD]],"000"))</f>
        <v/>
      </c>
      <c r="F82" s="16" t="str">
        <f>IF(Tabla1[[#This Row],[Momento]]="","",Tabla1[[#This Row],[Momento]])</f>
        <v/>
      </c>
      <c r="G82" s="16" t="str">
        <f>IF(Tabla1[[#This Row],[Categoría profesional]]="","",Tabla1[[#This Row],[Categoría profesional]])</f>
        <v/>
      </c>
      <c r="H82" s="10" t="str">
        <f>IFERROR(VLOOKUP(Tabla1[[#This Row],[HM]],Tabla2[],2,0),"")</f>
        <v/>
      </c>
      <c r="I82" s="10" t="str">
        <f>IFERROR(VLOOKUP(Tabla1[[#This Row],[PBA]],Tabla2[],2,0),"")</f>
        <v/>
      </c>
      <c r="J82" s="9" t="str">
        <f>IFERROR(VLOOKUP(Tabla1[[#This Row],[Agua y Jabón]],Tabla2[],2,0),"")</f>
        <v/>
      </c>
      <c r="K82" s="10" t="str">
        <f>IFERROR(VLOOKUP(Tabla1[[#This Row],[Guantes]],Tabla2[],2,0),"")</f>
        <v/>
      </c>
    </row>
    <row r="83" spans="1:11" x14ac:dyDescent="0.25">
      <c r="A83" s="9" t="str">
        <f>Tabla1[[#This Row],[id]]</f>
        <v>075</v>
      </c>
      <c r="B83" s="9" t="str">
        <f>IF(Tabla1[[#This Row],[Observador]]="","",Tabla1[[#This Row],[Observador]])</f>
        <v/>
      </c>
      <c r="C83" s="16" t="str">
        <f>IF(Tabla1[[#This Row],[Fecha]]="","",Tabla1[[#This Row],[Fecha]])</f>
        <v/>
      </c>
      <c r="D83" s="16" t="str">
        <f>IF(Tabla1[[#This Row],[Unidad]]="","",Tabla1[[#This Row],[Unidad]])</f>
        <v/>
      </c>
      <c r="E83" s="16" t="str">
        <f>IF(Tabla1[[#This Row],[Nº DE OPORTUNIDAD]]="","","OPORTUNIDAD "&amp;TEXT(Tabla1[[#This Row],[Nº DE OPORTUNIDAD]],"000"))</f>
        <v/>
      </c>
      <c r="F83" s="16" t="str">
        <f>IF(Tabla1[[#This Row],[Momento]]="","",Tabla1[[#This Row],[Momento]])</f>
        <v/>
      </c>
      <c r="G83" s="16" t="str">
        <f>IF(Tabla1[[#This Row],[Categoría profesional]]="","",Tabla1[[#This Row],[Categoría profesional]])</f>
        <v/>
      </c>
      <c r="H83" s="10" t="str">
        <f>IFERROR(VLOOKUP(Tabla1[[#This Row],[HM]],Tabla2[],2,0),"")</f>
        <v/>
      </c>
      <c r="I83" s="10" t="str">
        <f>IFERROR(VLOOKUP(Tabla1[[#This Row],[PBA]],Tabla2[],2,0),"")</f>
        <v/>
      </c>
      <c r="J83" s="9" t="str">
        <f>IFERROR(VLOOKUP(Tabla1[[#This Row],[Agua y Jabón]],Tabla2[],2,0),"")</f>
        <v/>
      </c>
      <c r="K83" s="10" t="str">
        <f>IFERROR(VLOOKUP(Tabla1[[#This Row],[Guantes]],Tabla2[],2,0),"")</f>
        <v/>
      </c>
    </row>
    <row r="84" spans="1:11" x14ac:dyDescent="0.25">
      <c r="A84" s="9" t="str">
        <f>Tabla1[[#This Row],[id]]</f>
        <v>076</v>
      </c>
      <c r="B84" s="9" t="str">
        <f>IF(Tabla1[[#This Row],[Observador]]="","",Tabla1[[#This Row],[Observador]])</f>
        <v/>
      </c>
      <c r="C84" s="16" t="str">
        <f>IF(Tabla1[[#This Row],[Fecha]]="","",Tabla1[[#This Row],[Fecha]])</f>
        <v/>
      </c>
      <c r="D84" s="16" t="str">
        <f>IF(Tabla1[[#This Row],[Unidad]]="","",Tabla1[[#This Row],[Unidad]])</f>
        <v/>
      </c>
      <c r="E84" s="16" t="str">
        <f>IF(Tabla1[[#This Row],[Nº DE OPORTUNIDAD]]="","","OPORTUNIDAD "&amp;TEXT(Tabla1[[#This Row],[Nº DE OPORTUNIDAD]],"000"))</f>
        <v/>
      </c>
      <c r="F84" s="16" t="str">
        <f>IF(Tabla1[[#This Row],[Momento]]="","",Tabla1[[#This Row],[Momento]])</f>
        <v/>
      </c>
      <c r="G84" s="16" t="str">
        <f>IF(Tabla1[[#This Row],[Categoría profesional]]="","",Tabla1[[#This Row],[Categoría profesional]])</f>
        <v/>
      </c>
      <c r="H84" s="10" t="str">
        <f>IFERROR(VLOOKUP(Tabla1[[#This Row],[HM]],Tabla2[],2,0),"")</f>
        <v/>
      </c>
      <c r="I84" s="10" t="str">
        <f>IFERROR(VLOOKUP(Tabla1[[#This Row],[PBA]],Tabla2[],2,0),"")</f>
        <v/>
      </c>
      <c r="J84" s="9" t="str">
        <f>IFERROR(VLOOKUP(Tabla1[[#This Row],[Agua y Jabón]],Tabla2[],2,0),"")</f>
        <v/>
      </c>
      <c r="K84" s="10" t="str">
        <f>IFERROR(VLOOKUP(Tabla1[[#This Row],[Guantes]],Tabla2[],2,0),"")</f>
        <v/>
      </c>
    </row>
    <row r="85" spans="1:11" x14ac:dyDescent="0.25">
      <c r="A85" s="9" t="str">
        <f>Tabla1[[#This Row],[id]]</f>
        <v>077</v>
      </c>
      <c r="B85" s="9" t="str">
        <f>IF(Tabla1[[#This Row],[Observador]]="","",Tabla1[[#This Row],[Observador]])</f>
        <v/>
      </c>
      <c r="C85" s="16" t="str">
        <f>IF(Tabla1[[#This Row],[Fecha]]="","",Tabla1[[#This Row],[Fecha]])</f>
        <v/>
      </c>
      <c r="D85" s="16" t="str">
        <f>IF(Tabla1[[#This Row],[Unidad]]="","",Tabla1[[#This Row],[Unidad]])</f>
        <v/>
      </c>
      <c r="E85" s="16" t="str">
        <f>IF(Tabla1[[#This Row],[Nº DE OPORTUNIDAD]]="","","OPORTUNIDAD "&amp;TEXT(Tabla1[[#This Row],[Nº DE OPORTUNIDAD]],"000"))</f>
        <v/>
      </c>
      <c r="F85" s="16" t="str">
        <f>IF(Tabla1[[#This Row],[Momento]]="","",Tabla1[[#This Row],[Momento]])</f>
        <v/>
      </c>
      <c r="G85" s="16" t="str">
        <f>IF(Tabla1[[#This Row],[Categoría profesional]]="","",Tabla1[[#This Row],[Categoría profesional]])</f>
        <v/>
      </c>
      <c r="H85" s="10" t="str">
        <f>IFERROR(VLOOKUP(Tabla1[[#This Row],[HM]],Tabla2[],2,0),"")</f>
        <v/>
      </c>
      <c r="I85" s="10" t="str">
        <f>IFERROR(VLOOKUP(Tabla1[[#This Row],[PBA]],Tabla2[],2,0),"")</f>
        <v/>
      </c>
      <c r="J85" s="9" t="str">
        <f>IFERROR(VLOOKUP(Tabla1[[#This Row],[Agua y Jabón]],Tabla2[],2,0),"")</f>
        <v/>
      </c>
      <c r="K85" s="10" t="str">
        <f>IFERROR(VLOOKUP(Tabla1[[#This Row],[Guantes]],Tabla2[],2,0),"")</f>
        <v/>
      </c>
    </row>
    <row r="86" spans="1:11" x14ac:dyDescent="0.25">
      <c r="A86" s="9" t="str">
        <f>Tabla1[[#This Row],[id]]</f>
        <v>078</v>
      </c>
      <c r="B86" s="9" t="str">
        <f>IF(Tabla1[[#This Row],[Observador]]="","",Tabla1[[#This Row],[Observador]])</f>
        <v/>
      </c>
      <c r="C86" s="16" t="str">
        <f>IF(Tabla1[[#This Row],[Fecha]]="","",Tabla1[[#This Row],[Fecha]])</f>
        <v/>
      </c>
      <c r="D86" s="16" t="str">
        <f>IF(Tabla1[[#This Row],[Unidad]]="","",Tabla1[[#This Row],[Unidad]])</f>
        <v/>
      </c>
      <c r="E86" s="16" t="str">
        <f>IF(Tabla1[[#This Row],[Nº DE OPORTUNIDAD]]="","","OPORTUNIDAD "&amp;TEXT(Tabla1[[#This Row],[Nº DE OPORTUNIDAD]],"000"))</f>
        <v/>
      </c>
      <c r="F86" s="16" t="str">
        <f>IF(Tabla1[[#This Row],[Momento]]="","",Tabla1[[#This Row],[Momento]])</f>
        <v/>
      </c>
      <c r="G86" s="16" t="str">
        <f>IF(Tabla1[[#This Row],[Categoría profesional]]="","",Tabla1[[#This Row],[Categoría profesional]])</f>
        <v/>
      </c>
      <c r="H86" s="10" t="str">
        <f>IFERROR(VLOOKUP(Tabla1[[#This Row],[HM]],Tabla2[],2,0),"")</f>
        <v/>
      </c>
      <c r="I86" s="10" t="str">
        <f>IFERROR(VLOOKUP(Tabla1[[#This Row],[PBA]],Tabla2[],2,0),"")</f>
        <v/>
      </c>
      <c r="J86" s="9" t="str">
        <f>IFERROR(VLOOKUP(Tabla1[[#This Row],[Agua y Jabón]],Tabla2[],2,0),"")</f>
        <v/>
      </c>
      <c r="K86" s="10" t="str">
        <f>IFERROR(VLOOKUP(Tabla1[[#This Row],[Guantes]],Tabla2[],2,0),"")</f>
        <v/>
      </c>
    </row>
    <row r="87" spans="1:11" x14ac:dyDescent="0.25">
      <c r="A87" s="9" t="str">
        <f>Tabla1[[#This Row],[id]]</f>
        <v>079</v>
      </c>
      <c r="B87" s="9" t="str">
        <f>IF(Tabla1[[#This Row],[Observador]]="","",Tabla1[[#This Row],[Observador]])</f>
        <v/>
      </c>
      <c r="C87" s="16" t="str">
        <f>IF(Tabla1[[#This Row],[Fecha]]="","",Tabla1[[#This Row],[Fecha]])</f>
        <v/>
      </c>
      <c r="D87" s="16" t="str">
        <f>IF(Tabla1[[#This Row],[Unidad]]="","",Tabla1[[#This Row],[Unidad]])</f>
        <v/>
      </c>
      <c r="E87" s="16" t="str">
        <f>IF(Tabla1[[#This Row],[Nº DE OPORTUNIDAD]]="","","OPORTUNIDAD "&amp;TEXT(Tabla1[[#This Row],[Nº DE OPORTUNIDAD]],"000"))</f>
        <v/>
      </c>
      <c r="F87" s="16" t="str">
        <f>IF(Tabla1[[#This Row],[Momento]]="","",Tabla1[[#This Row],[Momento]])</f>
        <v/>
      </c>
      <c r="G87" s="16" t="str">
        <f>IF(Tabla1[[#This Row],[Categoría profesional]]="","",Tabla1[[#This Row],[Categoría profesional]])</f>
        <v/>
      </c>
      <c r="H87" s="10" t="str">
        <f>IFERROR(VLOOKUP(Tabla1[[#This Row],[HM]],Tabla2[],2,0),"")</f>
        <v/>
      </c>
      <c r="I87" s="10" t="str">
        <f>IFERROR(VLOOKUP(Tabla1[[#This Row],[PBA]],Tabla2[],2,0),"")</f>
        <v/>
      </c>
      <c r="J87" s="9" t="str">
        <f>IFERROR(VLOOKUP(Tabla1[[#This Row],[Agua y Jabón]],Tabla2[],2,0),"")</f>
        <v/>
      </c>
      <c r="K87" s="10" t="str">
        <f>IFERROR(VLOOKUP(Tabla1[[#This Row],[Guantes]],Tabla2[],2,0),"")</f>
        <v/>
      </c>
    </row>
    <row r="88" spans="1:11" x14ac:dyDescent="0.25">
      <c r="A88" s="9" t="str">
        <f>Tabla1[[#This Row],[id]]</f>
        <v>080</v>
      </c>
      <c r="B88" s="9" t="str">
        <f>IF(Tabla1[[#This Row],[Observador]]="","",Tabla1[[#This Row],[Observador]])</f>
        <v/>
      </c>
      <c r="C88" s="16" t="str">
        <f>IF(Tabla1[[#This Row],[Fecha]]="","",Tabla1[[#This Row],[Fecha]])</f>
        <v/>
      </c>
      <c r="D88" s="16" t="str">
        <f>IF(Tabla1[[#This Row],[Unidad]]="","",Tabla1[[#This Row],[Unidad]])</f>
        <v/>
      </c>
      <c r="E88" s="16" t="str">
        <f>IF(Tabla1[[#This Row],[Nº DE OPORTUNIDAD]]="","","OPORTUNIDAD "&amp;TEXT(Tabla1[[#This Row],[Nº DE OPORTUNIDAD]],"000"))</f>
        <v/>
      </c>
      <c r="F88" s="16" t="str">
        <f>IF(Tabla1[[#This Row],[Momento]]="","",Tabla1[[#This Row],[Momento]])</f>
        <v/>
      </c>
      <c r="G88" s="16" t="str">
        <f>IF(Tabla1[[#This Row],[Categoría profesional]]="","",Tabla1[[#This Row],[Categoría profesional]])</f>
        <v/>
      </c>
      <c r="H88" s="10" t="str">
        <f>IFERROR(VLOOKUP(Tabla1[[#This Row],[HM]],Tabla2[],2,0),"")</f>
        <v/>
      </c>
      <c r="I88" s="10" t="str">
        <f>IFERROR(VLOOKUP(Tabla1[[#This Row],[PBA]],Tabla2[],2,0),"")</f>
        <v/>
      </c>
      <c r="J88" s="9" t="str">
        <f>IFERROR(VLOOKUP(Tabla1[[#This Row],[Agua y Jabón]],Tabla2[],2,0),"")</f>
        <v/>
      </c>
      <c r="K88" s="10" t="str">
        <f>IFERROR(VLOOKUP(Tabla1[[#This Row],[Guantes]],Tabla2[],2,0),"")</f>
        <v/>
      </c>
    </row>
    <row r="89" spans="1:11" x14ac:dyDescent="0.25">
      <c r="A89" s="9" t="str">
        <f>Tabla1[[#This Row],[id]]</f>
        <v>081</v>
      </c>
      <c r="B89" s="9" t="str">
        <f>IF(Tabla1[[#This Row],[Observador]]="","",Tabla1[[#This Row],[Observador]])</f>
        <v/>
      </c>
      <c r="C89" s="16" t="str">
        <f>IF(Tabla1[[#This Row],[Fecha]]="","",Tabla1[[#This Row],[Fecha]])</f>
        <v/>
      </c>
      <c r="D89" s="16" t="str">
        <f>IF(Tabla1[[#This Row],[Unidad]]="","",Tabla1[[#This Row],[Unidad]])</f>
        <v/>
      </c>
      <c r="E89" s="16" t="str">
        <f>IF(Tabla1[[#This Row],[Nº DE OPORTUNIDAD]]="","","OPORTUNIDAD "&amp;TEXT(Tabla1[[#This Row],[Nº DE OPORTUNIDAD]],"000"))</f>
        <v/>
      </c>
      <c r="F89" s="16" t="str">
        <f>IF(Tabla1[[#This Row],[Momento]]="","",Tabla1[[#This Row],[Momento]])</f>
        <v/>
      </c>
      <c r="G89" s="16" t="str">
        <f>IF(Tabla1[[#This Row],[Categoría profesional]]="","",Tabla1[[#This Row],[Categoría profesional]])</f>
        <v/>
      </c>
      <c r="H89" s="10" t="str">
        <f>IFERROR(VLOOKUP(Tabla1[[#This Row],[HM]],Tabla2[],2,0),"")</f>
        <v/>
      </c>
      <c r="I89" s="10" t="str">
        <f>IFERROR(VLOOKUP(Tabla1[[#This Row],[PBA]],Tabla2[],2,0),"")</f>
        <v/>
      </c>
      <c r="J89" s="9" t="str">
        <f>IFERROR(VLOOKUP(Tabla1[[#This Row],[Agua y Jabón]],Tabla2[],2,0),"")</f>
        <v/>
      </c>
      <c r="K89" s="10" t="str">
        <f>IFERROR(VLOOKUP(Tabla1[[#This Row],[Guantes]],Tabla2[],2,0),"")</f>
        <v/>
      </c>
    </row>
    <row r="90" spans="1:11" x14ac:dyDescent="0.25">
      <c r="A90" s="9" t="str">
        <f>Tabla1[[#This Row],[id]]</f>
        <v>082</v>
      </c>
      <c r="B90" s="9" t="str">
        <f>IF(Tabla1[[#This Row],[Observador]]="","",Tabla1[[#This Row],[Observador]])</f>
        <v/>
      </c>
      <c r="C90" s="16" t="str">
        <f>IF(Tabla1[[#This Row],[Fecha]]="","",Tabla1[[#This Row],[Fecha]])</f>
        <v/>
      </c>
      <c r="D90" s="16" t="str">
        <f>IF(Tabla1[[#This Row],[Unidad]]="","",Tabla1[[#This Row],[Unidad]])</f>
        <v/>
      </c>
      <c r="E90" s="16" t="str">
        <f>IF(Tabla1[[#This Row],[Nº DE OPORTUNIDAD]]="","","OPORTUNIDAD "&amp;TEXT(Tabla1[[#This Row],[Nº DE OPORTUNIDAD]],"000"))</f>
        <v/>
      </c>
      <c r="F90" s="16" t="str">
        <f>IF(Tabla1[[#This Row],[Momento]]="","",Tabla1[[#This Row],[Momento]])</f>
        <v/>
      </c>
      <c r="G90" s="16" t="str">
        <f>IF(Tabla1[[#This Row],[Categoría profesional]]="","",Tabla1[[#This Row],[Categoría profesional]])</f>
        <v/>
      </c>
      <c r="H90" s="10" t="str">
        <f>IFERROR(VLOOKUP(Tabla1[[#This Row],[HM]],Tabla2[],2,0),"")</f>
        <v/>
      </c>
      <c r="I90" s="10" t="str">
        <f>IFERROR(VLOOKUP(Tabla1[[#This Row],[PBA]],Tabla2[],2,0),"")</f>
        <v/>
      </c>
      <c r="J90" s="9" t="str">
        <f>IFERROR(VLOOKUP(Tabla1[[#This Row],[Agua y Jabón]],Tabla2[],2,0),"")</f>
        <v/>
      </c>
      <c r="K90" s="10" t="str">
        <f>IFERROR(VLOOKUP(Tabla1[[#This Row],[Guantes]],Tabla2[],2,0),"")</f>
        <v/>
      </c>
    </row>
    <row r="91" spans="1:11" x14ac:dyDescent="0.25">
      <c r="A91" s="9" t="str">
        <f>Tabla1[[#This Row],[id]]</f>
        <v>083</v>
      </c>
      <c r="B91" s="9" t="str">
        <f>IF(Tabla1[[#This Row],[Observador]]="","",Tabla1[[#This Row],[Observador]])</f>
        <v/>
      </c>
      <c r="C91" s="16" t="str">
        <f>IF(Tabla1[[#This Row],[Fecha]]="","",Tabla1[[#This Row],[Fecha]])</f>
        <v/>
      </c>
      <c r="D91" s="16" t="str">
        <f>IF(Tabla1[[#This Row],[Unidad]]="","",Tabla1[[#This Row],[Unidad]])</f>
        <v/>
      </c>
      <c r="E91" s="16" t="str">
        <f>IF(Tabla1[[#This Row],[Nº DE OPORTUNIDAD]]="","","OPORTUNIDAD "&amp;TEXT(Tabla1[[#This Row],[Nº DE OPORTUNIDAD]],"000"))</f>
        <v/>
      </c>
      <c r="F91" s="16" t="str">
        <f>IF(Tabla1[[#This Row],[Momento]]="","",Tabla1[[#This Row],[Momento]])</f>
        <v/>
      </c>
      <c r="G91" s="16" t="str">
        <f>IF(Tabla1[[#This Row],[Categoría profesional]]="","",Tabla1[[#This Row],[Categoría profesional]])</f>
        <v/>
      </c>
      <c r="H91" s="10" t="str">
        <f>IFERROR(VLOOKUP(Tabla1[[#This Row],[HM]],Tabla2[],2,0),"")</f>
        <v/>
      </c>
      <c r="I91" s="10" t="str">
        <f>IFERROR(VLOOKUP(Tabla1[[#This Row],[PBA]],Tabla2[],2,0),"")</f>
        <v/>
      </c>
      <c r="J91" s="9" t="str">
        <f>IFERROR(VLOOKUP(Tabla1[[#This Row],[Agua y Jabón]],Tabla2[],2,0),"")</f>
        <v/>
      </c>
      <c r="K91" s="10" t="str">
        <f>IFERROR(VLOOKUP(Tabla1[[#This Row],[Guantes]],Tabla2[],2,0),"")</f>
        <v/>
      </c>
    </row>
    <row r="92" spans="1:11" x14ac:dyDescent="0.25">
      <c r="A92" s="9" t="str">
        <f>Tabla1[[#This Row],[id]]</f>
        <v>084</v>
      </c>
      <c r="B92" s="9" t="str">
        <f>IF(Tabla1[[#This Row],[Observador]]="","",Tabla1[[#This Row],[Observador]])</f>
        <v/>
      </c>
      <c r="C92" s="16" t="str">
        <f>IF(Tabla1[[#This Row],[Fecha]]="","",Tabla1[[#This Row],[Fecha]])</f>
        <v/>
      </c>
      <c r="D92" s="16" t="str">
        <f>IF(Tabla1[[#This Row],[Unidad]]="","",Tabla1[[#This Row],[Unidad]])</f>
        <v/>
      </c>
      <c r="E92" s="16" t="str">
        <f>IF(Tabla1[[#This Row],[Nº DE OPORTUNIDAD]]="","","OPORTUNIDAD "&amp;TEXT(Tabla1[[#This Row],[Nº DE OPORTUNIDAD]],"000"))</f>
        <v/>
      </c>
      <c r="F92" s="16" t="str">
        <f>IF(Tabla1[[#This Row],[Momento]]="","",Tabla1[[#This Row],[Momento]])</f>
        <v/>
      </c>
      <c r="G92" s="16" t="str">
        <f>IF(Tabla1[[#This Row],[Categoría profesional]]="","",Tabla1[[#This Row],[Categoría profesional]])</f>
        <v/>
      </c>
      <c r="H92" s="10" t="str">
        <f>IFERROR(VLOOKUP(Tabla1[[#This Row],[HM]],Tabla2[],2,0),"")</f>
        <v/>
      </c>
      <c r="I92" s="10" t="str">
        <f>IFERROR(VLOOKUP(Tabla1[[#This Row],[PBA]],Tabla2[],2,0),"")</f>
        <v/>
      </c>
      <c r="J92" s="9" t="str">
        <f>IFERROR(VLOOKUP(Tabla1[[#This Row],[Agua y Jabón]],Tabla2[],2,0),"")</f>
        <v/>
      </c>
      <c r="K92" s="10" t="str">
        <f>IFERROR(VLOOKUP(Tabla1[[#This Row],[Guantes]],Tabla2[],2,0),"")</f>
        <v/>
      </c>
    </row>
    <row r="93" spans="1:11" x14ac:dyDescent="0.25">
      <c r="A93" s="9" t="str">
        <f>Tabla1[[#This Row],[id]]</f>
        <v>085</v>
      </c>
      <c r="B93" s="9" t="str">
        <f>IF(Tabla1[[#This Row],[Observador]]="","",Tabla1[[#This Row],[Observador]])</f>
        <v/>
      </c>
      <c r="C93" s="16" t="str">
        <f>IF(Tabla1[[#This Row],[Fecha]]="","",Tabla1[[#This Row],[Fecha]])</f>
        <v/>
      </c>
      <c r="D93" s="16" t="str">
        <f>IF(Tabla1[[#This Row],[Unidad]]="","",Tabla1[[#This Row],[Unidad]])</f>
        <v/>
      </c>
      <c r="E93" s="16" t="str">
        <f>IF(Tabla1[[#This Row],[Nº DE OPORTUNIDAD]]="","","OPORTUNIDAD "&amp;TEXT(Tabla1[[#This Row],[Nº DE OPORTUNIDAD]],"000"))</f>
        <v/>
      </c>
      <c r="F93" s="16" t="str">
        <f>IF(Tabla1[[#This Row],[Momento]]="","",Tabla1[[#This Row],[Momento]])</f>
        <v/>
      </c>
      <c r="G93" s="16" t="str">
        <f>IF(Tabla1[[#This Row],[Categoría profesional]]="","",Tabla1[[#This Row],[Categoría profesional]])</f>
        <v/>
      </c>
      <c r="H93" s="10" t="str">
        <f>IFERROR(VLOOKUP(Tabla1[[#This Row],[HM]],Tabla2[],2,0),"")</f>
        <v/>
      </c>
      <c r="I93" s="10" t="str">
        <f>IFERROR(VLOOKUP(Tabla1[[#This Row],[PBA]],Tabla2[],2,0),"")</f>
        <v/>
      </c>
      <c r="J93" s="9" t="str">
        <f>IFERROR(VLOOKUP(Tabla1[[#This Row],[Agua y Jabón]],Tabla2[],2,0),"")</f>
        <v/>
      </c>
      <c r="K93" s="10" t="str">
        <f>IFERROR(VLOOKUP(Tabla1[[#This Row],[Guantes]],Tabla2[],2,0),"")</f>
        <v/>
      </c>
    </row>
    <row r="94" spans="1:11" x14ac:dyDescent="0.25">
      <c r="A94" s="9" t="str">
        <f>Tabla1[[#This Row],[id]]</f>
        <v>086</v>
      </c>
      <c r="B94" s="9" t="str">
        <f>IF(Tabla1[[#This Row],[Observador]]="","",Tabla1[[#This Row],[Observador]])</f>
        <v/>
      </c>
      <c r="C94" s="16" t="str">
        <f>IF(Tabla1[[#This Row],[Fecha]]="","",Tabla1[[#This Row],[Fecha]])</f>
        <v/>
      </c>
      <c r="D94" s="16" t="str">
        <f>IF(Tabla1[[#This Row],[Unidad]]="","",Tabla1[[#This Row],[Unidad]])</f>
        <v/>
      </c>
      <c r="E94" s="16" t="str">
        <f>IF(Tabla1[[#This Row],[Nº DE OPORTUNIDAD]]="","","OPORTUNIDAD "&amp;TEXT(Tabla1[[#This Row],[Nº DE OPORTUNIDAD]],"000"))</f>
        <v/>
      </c>
      <c r="F94" s="16" t="str">
        <f>IF(Tabla1[[#This Row],[Momento]]="","",Tabla1[[#This Row],[Momento]])</f>
        <v/>
      </c>
      <c r="G94" s="16" t="str">
        <f>IF(Tabla1[[#This Row],[Categoría profesional]]="","",Tabla1[[#This Row],[Categoría profesional]])</f>
        <v/>
      </c>
      <c r="H94" s="10" t="str">
        <f>IFERROR(VLOOKUP(Tabla1[[#This Row],[HM]],Tabla2[],2,0),"")</f>
        <v/>
      </c>
      <c r="I94" s="10" t="str">
        <f>IFERROR(VLOOKUP(Tabla1[[#This Row],[PBA]],Tabla2[],2,0),"")</f>
        <v/>
      </c>
      <c r="J94" s="9" t="str">
        <f>IFERROR(VLOOKUP(Tabla1[[#This Row],[Agua y Jabón]],Tabla2[],2,0),"")</f>
        <v/>
      </c>
      <c r="K94" s="10" t="str">
        <f>IFERROR(VLOOKUP(Tabla1[[#This Row],[Guantes]],Tabla2[],2,0),"")</f>
        <v/>
      </c>
    </row>
    <row r="95" spans="1:11" x14ac:dyDescent="0.25">
      <c r="A95" s="9" t="str">
        <f>Tabla1[[#This Row],[id]]</f>
        <v>087</v>
      </c>
      <c r="B95" s="9" t="str">
        <f>IF(Tabla1[[#This Row],[Observador]]="","",Tabla1[[#This Row],[Observador]])</f>
        <v/>
      </c>
      <c r="C95" s="16" t="str">
        <f>IF(Tabla1[[#This Row],[Fecha]]="","",Tabla1[[#This Row],[Fecha]])</f>
        <v/>
      </c>
      <c r="D95" s="16" t="str">
        <f>IF(Tabla1[[#This Row],[Unidad]]="","",Tabla1[[#This Row],[Unidad]])</f>
        <v/>
      </c>
      <c r="E95" s="16" t="str">
        <f>IF(Tabla1[[#This Row],[Nº DE OPORTUNIDAD]]="","","OPORTUNIDAD "&amp;TEXT(Tabla1[[#This Row],[Nº DE OPORTUNIDAD]],"000"))</f>
        <v/>
      </c>
      <c r="F95" s="16" t="str">
        <f>IF(Tabla1[[#This Row],[Momento]]="","",Tabla1[[#This Row],[Momento]])</f>
        <v/>
      </c>
      <c r="G95" s="16" t="str">
        <f>IF(Tabla1[[#This Row],[Categoría profesional]]="","",Tabla1[[#This Row],[Categoría profesional]])</f>
        <v/>
      </c>
      <c r="H95" s="10" t="str">
        <f>IFERROR(VLOOKUP(Tabla1[[#This Row],[HM]],Tabla2[],2,0),"")</f>
        <v/>
      </c>
      <c r="I95" s="10" t="str">
        <f>IFERROR(VLOOKUP(Tabla1[[#This Row],[PBA]],Tabla2[],2,0),"")</f>
        <v/>
      </c>
      <c r="J95" s="9" t="str">
        <f>IFERROR(VLOOKUP(Tabla1[[#This Row],[Agua y Jabón]],Tabla2[],2,0),"")</f>
        <v/>
      </c>
      <c r="K95" s="10" t="str">
        <f>IFERROR(VLOOKUP(Tabla1[[#This Row],[Guantes]],Tabla2[],2,0),"")</f>
        <v/>
      </c>
    </row>
    <row r="96" spans="1:11" x14ac:dyDescent="0.25">
      <c r="A96" s="9" t="str">
        <f>Tabla1[[#This Row],[id]]</f>
        <v>088</v>
      </c>
      <c r="B96" s="9" t="str">
        <f>IF(Tabla1[[#This Row],[Observador]]="","",Tabla1[[#This Row],[Observador]])</f>
        <v/>
      </c>
      <c r="C96" s="16" t="str">
        <f>IF(Tabla1[[#This Row],[Fecha]]="","",Tabla1[[#This Row],[Fecha]])</f>
        <v/>
      </c>
      <c r="D96" s="16" t="str">
        <f>IF(Tabla1[[#This Row],[Unidad]]="","",Tabla1[[#This Row],[Unidad]])</f>
        <v/>
      </c>
      <c r="E96" s="16" t="str">
        <f>IF(Tabla1[[#This Row],[Nº DE OPORTUNIDAD]]="","","OPORTUNIDAD "&amp;TEXT(Tabla1[[#This Row],[Nº DE OPORTUNIDAD]],"000"))</f>
        <v/>
      </c>
      <c r="F96" s="16" t="str">
        <f>IF(Tabla1[[#This Row],[Momento]]="","",Tabla1[[#This Row],[Momento]])</f>
        <v/>
      </c>
      <c r="G96" s="16" t="str">
        <f>IF(Tabla1[[#This Row],[Categoría profesional]]="","",Tabla1[[#This Row],[Categoría profesional]])</f>
        <v/>
      </c>
      <c r="H96" s="10" t="str">
        <f>IFERROR(VLOOKUP(Tabla1[[#This Row],[HM]],Tabla2[],2,0),"")</f>
        <v/>
      </c>
      <c r="I96" s="10" t="str">
        <f>IFERROR(VLOOKUP(Tabla1[[#This Row],[PBA]],Tabla2[],2,0),"")</f>
        <v/>
      </c>
      <c r="J96" s="9" t="str">
        <f>IFERROR(VLOOKUP(Tabla1[[#This Row],[Agua y Jabón]],Tabla2[],2,0),"")</f>
        <v/>
      </c>
      <c r="K96" s="10" t="str">
        <f>IFERROR(VLOOKUP(Tabla1[[#This Row],[Guantes]],Tabla2[],2,0),"")</f>
        <v/>
      </c>
    </row>
    <row r="97" spans="1:11" x14ac:dyDescent="0.25">
      <c r="A97" s="9" t="str">
        <f>Tabla1[[#This Row],[id]]</f>
        <v>089</v>
      </c>
      <c r="B97" s="9" t="str">
        <f>IF(Tabla1[[#This Row],[Observador]]="","",Tabla1[[#This Row],[Observador]])</f>
        <v/>
      </c>
      <c r="C97" s="16" t="str">
        <f>IF(Tabla1[[#This Row],[Fecha]]="","",Tabla1[[#This Row],[Fecha]])</f>
        <v/>
      </c>
      <c r="D97" s="16" t="str">
        <f>IF(Tabla1[[#This Row],[Unidad]]="","",Tabla1[[#This Row],[Unidad]])</f>
        <v/>
      </c>
      <c r="E97" s="16" t="str">
        <f>IF(Tabla1[[#This Row],[Nº DE OPORTUNIDAD]]="","","OPORTUNIDAD "&amp;TEXT(Tabla1[[#This Row],[Nº DE OPORTUNIDAD]],"000"))</f>
        <v/>
      </c>
      <c r="F97" s="16" t="str">
        <f>IF(Tabla1[[#This Row],[Momento]]="","",Tabla1[[#This Row],[Momento]])</f>
        <v/>
      </c>
      <c r="G97" s="16" t="str">
        <f>IF(Tabla1[[#This Row],[Categoría profesional]]="","",Tabla1[[#This Row],[Categoría profesional]])</f>
        <v/>
      </c>
      <c r="H97" s="10" t="str">
        <f>IFERROR(VLOOKUP(Tabla1[[#This Row],[HM]],Tabla2[],2,0),"")</f>
        <v/>
      </c>
      <c r="I97" s="10" t="str">
        <f>IFERROR(VLOOKUP(Tabla1[[#This Row],[PBA]],Tabla2[],2,0),"")</f>
        <v/>
      </c>
      <c r="J97" s="9" t="str">
        <f>IFERROR(VLOOKUP(Tabla1[[#This Row],[Agua y Jabón]],Tabla2[],2,0),"")</f>
        <v/>
      </c>
      <c r="K97" s="10" t="str">
        <f>IFERROR(VLOOKUP(Tabla1[[#This Row],[Guantes]],Tabla2[],2,0),"")</f>
        <v/>
      </c>
    </row>
    <row r="98" spans="1:11" x14ac:dyDescent="0.25">
      <c r="A98" s="9" t="str">
        <f>Tabla1[[#This Row],[id]]</f>
        <v>090</v>
      </c>
      <c r="B98" s="9" t="str">
        <f>IF(Tabla1[[#This Row],[Observador]]="","",Tabla1[[#This Row],[Observador]])</f>
        <v/>
      </c>
      <c r="C98" s="16" t="str">
        <f>IF(Tabla1[[#This Row],[Fecha]]="","",Tabla1[[#This Row],[Fecha]])</f>
        <v/>
      </c>
      <c r="D98" s="16" t="str">
        <f>IF(Tabla1[[#This Row],[Unidad]]="","",Tabla1[[#This Row],[Unidad]])</f>
        <v/>
      </c>
      <c r="E98" s="16" t="str">
        <f>IF(Tabla1[[#This Row],[Nº DE OPORTUNIDAD]]="","","OPORTUNIDAD "&amp;TEXT(Tabla1[[#This Row],[Nº DE OPORTUNIDAD]],"000"))</f>
        <v/>
      </c>
      <c r="F98" s="16" t="str">
        <f>IF(Tabla1[[#This Row],[Momento]]="","",Tabla1[[#This Row],[Momento]])</f>
        <v/>
      </c>
      <c r="G98" s="16" t="str">
        <f>IF(Tabla1[[#This Row],[Categoría profesional]]="","",Tabla1[[#This Row],[Categoría profesional]])</f>
        <v/>
      </c>
      <c r="H98" s="10" t="str">
        <f>IFERROR(VLOOKUP(Tabla1[[#This Row],[HM]],Tabla2[],2,0),"")</f>
        <v/>
      </c>
      <c r="I98" s="10" t="str">
        <f>IFERROR(VLOOKUP(Tabla1[[#This Row],[PBA]],Tabla2[],2,0),"")</f>
        <v/>
      </c>
      <c r="J98" s="9" t="str">
        <f>IFERROR(VLOOKUP(Tabla1[[#This Row],[Agua y Jabón]],Tabla2[],2,0),"")</f>
        <v/>
      </c>
      <c r="K98" s="10" t="str">
        <f>IFERROR(VLOOKUP(Tabla1[[#This Row],[Guantes]],Tabla2[],2,0),"")</f>
        <v/>
      </c>
    </row>
    <row r="99" spans="1:11" x14ac:dyDescent="0.25">
      <c r="A99" s="9" t="str">
        <f>Tabla1[[#This Row],[id]]</f>
        <v>091</v>
      </c>
      <c r="B99" s="9" t="str">
        <f>IF(Tabla1[[#This Row],[Observador]]="","",Tabla1[[#This Row],[Observador]])</f>
        <v/>
      </c>
      <c r="C99" s="16" t="str">
        <f>IF(Tabla1[[#This Row],[Fecha]]="","",Tabla1[[#This Row],[Fecha]])</f>
        <v/>
      </c>
      <c r="D99" s="16" t="str">
        <f>IF(Tabla1[[#This Row],[Unidad]]="","",Tabla1[[#This Row],[Unidad]])</f>
        <v/>
      </c>
      <c r="E99" s="16" t="str">
        <f>IF(Tabla1[[#This Row],[Nº DE OPORTUNIDAD]]="","","OPORTUNIDAD "&amp;TEXT(Tabla1[[#This Row],[Nº DE OPORTUNIDAD]],"000"))</f>
        <v/>
      </c>
      <c r="F99" s="16" t="str">
        <f>IF(Tabla1[[#This Row],[Momento]]="","",Tabla1[[#This Row],[Momento]])</f>
        <v/>
      </c>
      <c r="G99" s="16" t="str">
        <f>IF(Tabla1[[#This Row],[Categoría profesional]]="","",Tabla1[[#This Row],[Categoría profesional]])</f>
        <v/>
      </c>
      <c r="H99" s="10" t="str">
        <f>IFERROR(VLOOKUP(Tabla1[[#This Row],[HM]],Tabla2[],2,0),"")</f>
        <v/>
      </c>
      <c r="I99" s="10" t="str">
        <f>IFERROR(VLOOKUP(Tabla1[[#This Row],[PBA]],Tabla2[],2,0),"")</f>
        <v/>
      </c>
      <c r="J99" s="9" t="str">
        <f>IFERROR(VLOOKUP(Tabla1[[#This Row],[Agua y Jabón]],Tabla2[],2,0),"")</f>
        <v/>
      </c>
      <c r="K99" s="10" t="str">
        <f>IFERROR(VLOOKUP(Tabla1[[#This Row],[Guantes]],Tabla2[],2,0),"")</f>
        <v/>
      </c>
    </row>
    <row r="100" spans="1:11" x14ac:dyDescent="0.25">
      <c r="A100" s="9" t="str">
        <f>Tabla1[[#This Row],[id]]</f>
        <v>092</v>
      </c>
      <c r="B100" s="9" t="str">
        <f>IF(Tabla1[[#This Row],[Observador]]="","",Tabla1[[#This Row],[Observador]])</f>
        <v/>
      </c>
      <c r="C100" s="16" t="str">
        <f>IF(Tabla1[[#This Row],[Fecha]]="","",Tabla1[[#This Row],[Fecha]])</f>
        <v/>
      </c>
      <c r="D100" s="16" t="str">
        <f>IF(Tabla1[[#This Row],[Unidad]]="","",Tabla1[[#This Row],[Unidad]])</f>
        <v/>
      </c>
      <c r="E100" s="16" t="str">
        <f>IF(Tabla1[[#This Row],[Nº DE OPORTUNIDAD]]="","","OPORTUNIDAD "&amp;TEXT(Tabla1[[#This Row],[Nº DE OPORTUNIDAD]],"000"))</f>
        <v/>
      </c>
      <c r="F100" s="16" t="str">
        <f>IF(Tabla1[[#This Row],[Momento]]="","",Tabla1[[#This Row],[Momento]])</f>
        <v/>
      </c>
      <c r="G100" s="16" t="str">
        <f>IF(Tabla1[[#This Row],[Categoría profesional]]="","",Tabla1[[#This Row],[Categoría profesional]])</f>
        <v/>
      </c>
      <c r="H100" s="10" t="str">
        <f>IFERROR(VLOOKUP(Tabla1[[#This Row],[HM]],Tabla2[],2,0),"")</f>
        <v/>
      </c>
      <c r="I100" s="10" t="str">
        <f>IFERROR(VLOOKUP(Tabla1[[#This Row],[PBA]],Tabla2[],2,0),"")</f>
        <v/>
      </c>
      <c r="J100" s="9" t="str">
        <f>IFERROR(VLOOKUP(Tabla1[[#This Row],[Agua y Jabón]],Tabla2[],2,0),"")</f>
        <v/>
      </c>
      <c r="K100" s="10" t="str">
        <f>IFERROR(VLOOKUP(Tabla1[[#This Row],[Guantes]],Tabla2[],2,0),"")</f>
        <v/>
      </c>
    </row>
    <row r="101" spans="1:11" x14ac:dyDescent="0.25">
      <c r="A101" s="9" t="str">
        <f>Tabla1[[#This Row],[id]]</f>
        <v>093</v>
      </c>
      <c r="B101" s="9" t="str">
        <f>IF(Tabla1[[#This Row],[Observador]]="","",Tabla1[[#This Row],[Observador]])</f>
        <v/>
      </c>
      <c r="C101" s="16" t="str">
        <f>IF(Tabla1[[#This Row],[Fecha]]="","",Tabla1[[#This Row],[Fecha]])</f>
        <v/>
      </c>
      <c r="D101" s="16" t="str">
        <f>IF(Tabla1[[#This Row],[Unidad]]="","",Tabla1[[#This Row],[Unidad]])</f>
        <v/>
      </c>
      <c r="E101" s="16" t="str">
        <f>IF(Tabla1[[#This Row],[Nº DE OPORTUNIDAD]]="","","OPORTUNIDAD "&amp;TEXT(Tabla1[[#This Row],[Nº DE OPORTUNIDAD]],"000"))</f>
        <v/>
      </c>
      <c r="F101" s="16" t="str">
        <f>IF(Tabla1[[#This Row],[Momento]]="","",Tabla1[[#This Row],[Momento]])</f>
        <v/>
      </c>
      <c r="G101" s="16" t="str">
        <f>IF(Tabla1[[#This Row],[Categoría profesional]]="","",Tabla1[[#This Row],[Categoría profesional]])</f>
        <v/>
      </c>
      <c r="H101" s="10" t="str">
        <f>IFERROR(VLOOKUP(Tabla1[[#This Row],[HM]],Tabla2[],2,0),"")</f>
        <v/>
      </c>
      <c r="I101" s="10" t="str">
        <f>IFERROR(VLOOKUP(Tabla1[[#This Row],[PBA]],Tabla2[],2,0),"")</f>
        <v/>
      </c>
      <c r="J101" s="9" t="str">
        <f>IFERROR(VLOOKUP(Tabla1[[#This Row],[Agua y Jabón]],Tabla2[],2,0),"")</f>
        <v/>
      </c>
      <c r="K101" s="10" t="str">
        <f>IFERROR(VLOOKUP(Tabla1[[#This Row],[Guantes]],Tabla2[],2,0),"")</f>
        <v/>
      </c>
    </row>
    <row r="102" spans="1:11" x14ac:dyDescent="0.25">
      <c r="A102" s="9" t="str">
        <f>Tabla1[[#This Row],[id]]</f>
        <v>094</v>
      </c>
      <c r="B102" s="9" t="str">
        <f>IF(Tabla1[[#This Row],[Observador]]="","",Tabla1[[#This Row],[Observador]])</f>
        <v/>
      </c>
      <c r="C102" s="16" t="str">
        <f>IF(Tabla1[[#This Row],[Fecha]]="","",Tabla1[[#This Row],[Fecha]])</f>
        <v/>
      </c>
      <c r="D102" s="16" t="str">
        <f>IF(Tabla1[[#This Row],[Unidad]]="","",Tabla1[[#This Row],[Unidad]])</f>
        <v/>
      </c>
      <c r="E102" s="16" t="str">
        <f>IF(Tabla1[[#This Row],[Nº DE OPORTUNIDAD]]="","","OPORTUNIDAD "&amp;TEXT(Tabla1[[#This Row],[Nº DE OPORTUNIDAD]],"000"))</f>
        <v/>
      </c>
      <c r="F102" s="16" t="str">
        <f>IF(Tabla1[[#This Row],[Momento]]="","",Tabla1[[#This Row],[Momento]])</f>
        <v/>
      </c>
      <c r="G102" s="16" t="str">
        <f>IF(Tabla1[[#This Row],[Categoría profesional]]="","",Tabla1[[#This Row],[Categoría profesional]])</f>
        <v/>
      </c>
      <c r="H102" s="10" t="str">
        <f>IFERROR(VLOOKUP(Tabla1[[#This Row],[HM]],Tabla2[],2,0),"")</f>
        <v/>
      </c>
      <c r="I102" s="10" t="str">
        <f>IFERROR(VLOOKUP(Tabla1[[#This Row],[PBA]],Tabla2[],2,0),"")</f>
        <v/>
      </c>
      <c r="J102" s="9" t="str">
        <f>IFERROR(VLOOKUP(Tabla1[[#This Row],[Agua y Jabón]],Tabla2[],2,0),"")</f>
        <v/>
      </c>
      <c r="K102" s="10" t="str">
        <f>IFERROR(VLOOKUP(Tabla1[[#This Row],[Guantes]],Tabla2[],2,0),"")</f>
        <v/>
      </c>
    </row>
    <row r="103" spans="1:11" x14ac:dyDescent="0.25">
      <c r="A103" s="9" t="str">
        <f>Tabla1[[#This Row],[id]]</f>
        <v>095</v>
      </c>
      <c r="B103" s="9" t="str">
        <f>IF(Tabla1[[#This Row],[Observador]]="","",Tabla1[[#This Row],[Observador]])</f>
        <v/>
      </c>
      <c r="C103" s="16" t="str">
        <f>IF(Tabla1[[#This Row],[Fecha]]="","",Tabla1[[#This Row],[Fecha]])</f>
        <v/>
      </c>
      <c r="D103" s="16" t="str">
        <f>IF(Tabla1[[#This Row],[Unidad]]="","",Tabla1[[#This Row],[Unidad]])</f>
        <v/>
      </c>
      <c r="E103" s="16" t="str">
        <f>IF(Tabla1[[#This Row],[Nº DE OPORTUNIDAD]]="","","OPORTUNIDAD "&amp;TEXT(Tabla1[[#This Row],[Nº DE OPORTUNIDAD]],"000"))</f>
        <v/>
      </c>
      <c r="F103" s="16" t="str">
        <f>IF(Tabla1[[#This Row],[Momento]]="","",Tabla1[[#This Row],[Momento]])</f>
        <v/>
      </c>
      <c r="G103" s="16" t="str">
        <f>IF(Tabla1[[#This Row],[Categoría profesional]]="","",Tabla1[[#This Row],[Categoría profesional]])</f>
        <v/>
      </c>
      <c r="H103" s="10" t="str">
        <f>IFERROR(VLOOKUP(Tabla1[[#This Row],[HM]],Tabla2[],2,0),"")</f>
        <v/>
      </c>
      <c r="I103" s="10" t="str">
        <f>IFERROR(VLOOKUP(Tabla1[[#This Row],[PBA]],Tabla2[],2,0),"")</f>
        <v/>
      </c>
      <c r="J103" s="9" t="str">
        <f>IFERROR(VLOOKUP(Tabla1[[#This Row],[Agua y Jabón]],Tabla2[],2,0),"")</f>
        <v/>
      </c>
      <c r="K103" s="10" t="str">
        <f>IFERROR(VLOOKUP(Tabla1[[#This Row],[Guantes]],Tabla2[],2,0),"")</f>
        <v/>
      </c>
    </row>
    <row r="104" spans="1:11" x14ac:dyDescent="0.25">
      <c r="A104" s="9" t="str">
        <f>Tabla1[[#This Row],[id]]</f>
        <v>096</v>
      </c>
      <c r="B104" s="9" t="str">
        <f>IF(Tabla1[[#This Row],[Observador]]="","",Tabla1[[#This Row],[Observador]])</f>
        <v/>
      </c>
      <c r="C104" s="16" t="str">
        <f>IF(Tabla1[[#This Row],[Fecha]]="","",Tabla1[[#This Row],[Fecha]])</f>
        <v/>
      </c>
      <c r="D104" s="16" t="str">
        <f>IF(Tabla1[[#This Row],[Unidad]]="","",Tabla1[[#This Row],[Unidad]])</f>
        <v/>
      </c>
      <c r="E104" s="16" t="str">
        <f>IF(Tabla1[[#This Row],[Nº DE OPORTUNIDAD]]="","","OPORTUNIDAD "&amp;TEXT(Tabla1[[#This Row],[Nº DE OPORTUNIDAD]],"000"))</f>
        <v/>
      </c>
      <c r="F104" s="16" t="str">
        <f>IF(Tabla1[[#This Row],[Momento]]="","",Tabla1[[#This Row],[Momento]])</f>
        <v/>
      </c>
      <c r="G104" s="16" t="str">
        <f>IF(Tabla1[[#This Row],[Categoría profesional]]="","",Tabla1[[#This Row],[Categoría profesional]])</f>
        <v/>
      </c>
      <c r="H104" s="10" t="str">
        <f>IFERROR(VLOOKUP(Tabla1[[#This Row],[HM]],Tabla2[],2,0),"")</f>
        <v/>
      </c>
      <c r="I104" s="10" t="str">
        <f>IFERROR(VLOOKUP(Tabla1[[#This Row],[PBA]],Tabla2[],2,0),"")</f>
        <v/>
      </c>
      <c r="J104" s="9" t="str">
        <f>IFERROR(VLOOKUP(Tabla1[[#This Row],[Agua y Jabón]],Tabla2[],2,0),"")</f>
        <v/>
      </c>
      <c r="K104" s="10" t="str">
        <f>IFERROR(VLOOKUP(Tabla1[[#This Row],[Guantes]],Tabla2[],2,0),"")</f>
        <v/>
      </c>
    </row>
    <row r="105" spans="1:11" x14ac:dyDescent="0.25">
      <c r="A105" s="9" t="str">
        <f>Tabla1[[#This Row],[id]]</f>
        <v>097</v>
      </c>
      <c r="B105" s="9" t="str">
        <f>IF(Tabla1[[#This Row],[Observador]]="","",Tabla1[[#This Row],[Observador]])</f>
        <v/>
      </c>
      <c r="C105" s="16" t="str">
        <f>IF(Tabla1[[#This Row],[Fecha]]="","",Tabla1[[#This Row],[Fecha]])</f>
        <v/>
      </c>
      <c r="D105" s="16" t="str">
        <f>IF(Tabla1[[#This Row],[Unidad]]="","",Tabla1[[#This Row],[Unidad]])</f>
        <v/>
      </c>
      <c r="E105" s="16" t="str">
        <f>IF(Tabla1[[#This Row],[Nº DE OPORTUNIDAD]]="","","OPORTUNIDAD "&amp;TEXT(Tabla1[[#This Row],[Nº DE OPORTUNIDAD]],"000"))</f>
        <v/>
      </c>
      <c r="F105" s="16" t="str">
        <f>IF(Tabla1[[#This Row],[Momento]]="","",Tabla1[[#This Row],[Momento]])</f>
        <v/>
      </c>
      <c r="G105" s="16" t="str">
        <f>IF(Tabla1[[#This Row],[Categoría profesional]]="","",Tabla1[[#This Row],[Categoría profesional]])</f>
        <v/>
      </c>
      <c r="H105" s="10" t="str">
        <f>IFERROR(VLOOKUP(Tabla1[[#This Row],[HM]],Tabla2[],2,0),"")</f>
        <v/>
      </c>
      <c r="I105" s="10" t="str">
        <f>IFERROR(VLOOKUP(Tabla1[[#This Row],[PBA]],Tabla2[],2,0),"")</f>
        <v/>
      </c>
      <c r="J105" s="9" t="str">
        <f>IFERROR(VLOOKUP(Tabla1[[#This Row],[Agua y Jabón]],Tabla2[],2,0),"")</f>
        <v/>
      </c>
      <c r="K105" s="10" t="str">
        <f>IFERROR(VLOOKUP(Tabla1[[#This Row],[Guantes]],Tabla2[],2,0),"")</f>
        <v/>
      </c>
    </row>
    <row r="106" spans="1:11" x14ac:dyDescent="0.25">
      <c r="A106" s="9" t="str">
        <f>Tabla1[[#This Row],[id]]</f>
        <v>098</v>
      </c>
      <c r="B106" s="9" t="str">
        <f>IF(Tabla1[[#This Row],[Observador]]="","",Tabla1[[#This Row],[Observador]])</f>
        <v/>
      </c>
      <c r="C106" s="16" t="str">
        <f>IF(Tabla1[[#This Row],[Fecha]]="","",Tabla1[[#This Row],[Fecha]])</f>
        <v/>
      </c>
      <c r="D106" s="16" t="str">
        <f>IF(Tabla1[[#This Row],[Unidad]]="","",Tabla1[[#This Row],[Unidad]])</f>
        <v/>
      </c>
      <c r="E106" s="16" t="str">
        <f>IF(Tabla1[[#This Row],[Nº DE OPORTUNIDAD]]="","","OPORTUNIDAD "&amp;TEXT(Tabla1[[#This Row],[Nº DE OPORTUNIDAD]],"000"))</f>
        <v/>
      </c>
      <c r="F106" s="16" t="str">
        <f>IF(Tabla1[[#This Row],[Momento]]="","",Tabla1[[#This Row],[Momento]])</f>
        <v/>
      </c>
      <c r="G106" s="16" t="str">
        <f>IF(Tabla1[[#This Row],[Categoría profesional]]="","",Tabla1[[#This Row],[Categoría profesional]])</f>
        <v/>
      </c>
      <c r="H106" s="10" t="str">
        <f>IFERROR(VLOOKUP(Tabla1[[#This Row],[HM]],Tabla2[],2,0),"")</f>
        <v/>
      </c>
      <c r="I106" s="10" t="str">
        <f>IFERROR(VLOOKUP(Tabla1[[#This Row],[PBA]],Tabla2[],2,0),"")</f>
        <v/>
      </c>
      <c r="J106" s="9" t="str">
        <f>IFERROR(VLOOKUP(Tabla1[[#This Row],[Agua y Jabón]],Tabla2[],2,0),"")</f>
        <v/>
      </c>
      <c r="K106" s="10" t="str">
        <f>IFERROR(VLOOKUP(Tabla1[[#This Row],[Guantes]],Tabla2[],2,0),"")</f>
        <v/>
      </c>
    </row>
    <row r="107" spans="1:11" x14ac:dyDescent="0.25">
      <c r="A107" s="9" t="str">
        <f>Tabla1[[#This Row],[id]]</f>
        <v>099</v>
      </c>
      <c r="B107" s="9" t="str">
        <f>IF(Tabla1[[#This Row],[Observador]]="","",Tabla1[[#This Row],[Observador]])</f>
        <v/>
      </c>
      <c r="C107" s="16" t="str">
        <f>IF(Tabla1[[#This Row],[Fecha]]="","",Tabla1[[#This Row],[Fecha]])</f>
        <v/>
      </c>
      <c r="D107" s="16" t="str">
        <f>IF(Tabla1[[#This Row],[Unidad]]="","",Tabla1[[#This Row],[Unidad]])</f>
        <v/>
      </c>
      <c r="E107" s="16" t="str">
        <f>IF(Tabla1[[#This Row],[Nº DE OPORTUNIDAD]]="","","OPORTUNIDAD "&amp;TEXT(Tabla1[[#This Row],[Nº DE OPORTUNIDAD]],"000"))</f>
        <v/>
      </c>
      <c r="F107" s="16" t="str">
        <f>IF(Tabla1[[#This Row],[Momento]]="","",Tabla1[[#This Row],[Momento]])</f>
        <v/>
      </c>
      <c r="G107" s="16" t="str">
        <f>IF(Tabla1[[#This Row],[Categoría profesional]]="","",Tabla1[[#This Row],[Categoría profesional]])</f>
        <v/>
      </c>
      <c r="H107" s="10" t="str">
        <f>IFERROR(VLOOKUP(Tabla1[[#This Row],[HM]],Tabla2[],2,0),"")</f>
        <v/>
      </c>
      <c r="I107" s="10" t="str">
        <f>IFERROR(VLOOKUP(Tabla1[[#This Row],[PBA]],Tabla2[],2,0),"")</f>
        <v/>
      </c>
      <c r="J107" s="9" t="str">
        <f>IFERROR(VLOOKUP(Tabla1[[#This Row],[Agua y Jabón]],Tabla2[],2,0),"")</f>
        <v/>
      </c>
      <c r="K107" s="10" t="str">
        <f>IFERROR(VLOOKUP(Tabla1[[#This Row],[Guantes]],Tabla2[],2,0),"")</f>
        <v/>
      </c>
    </row>
    <row r="108" spans="1:11" x14ac:dyDescent="0.25">
      <c r="A108" s="9" t="str">
        <f>Tabla1[[#This Row],[id]]</f>
        <v>100</v>
      </c>
      <c r="B108" s="9" t="str">
        <f>IF(Tabla1[[#This Row],[Observador]]="","",Tabla1[[#This Row],[Observador]])</f>
        <v/>
      </c>
      <c r="C108" s="16" t="str">
        <f>IF(Tabla1[[#This Row],[Fecha]]="","",Tabla1[[#This Row],[Fecha]])</f>
        <v/>
      </c>
      <c r="D108" s="16" t="str">
        <f>IF(Tabla1[[#This Row],[Unidad]]="","",Tabla1[[#This Row],[Unidad]])</f>
        <v/>
      </c>
      <c r="E108" s="16" t="str">
        <f>IF(Tabla1[[#This Row],[Nº DE OPORTUNIDAD]]="","","OPORTUNIDAD "&amp;TEXT(Tabla1[[#This Row],[Nº DE OPORTUNIDAD]],"000"))</f>
        <v/>
      </c>
      <c r="F108" s="16" t="str">
        <f>IF(Tabla1[[#This Row],[Momento]]="","",Tabla1[[#This Row],[Momento]])</f>
        <v/>
      </c>
      <c r="G108" s="16" t="str">
        <f>IF(Tabla1[[#This Row],[Categoría profesional]]="","",Tabla1[[#This Row],[Categoría profesional]])</f>
        <v/>
      </c>
      <c r="H108" s="10" t="str">
        <f>IFERROR(VLOOKUP(Tabla1[[#This Row],[HM]],Tabla2[],2,0),"")</f>
        <v/>
      </c>
      <c r="I108" s="10" t="str">
        <f>IFERROR(VLOOKUP(Tabla1[[#This Row],[PBA]],Tabla2[],2,0),"")</f>
        <v/>
      </c>
      <c r="J108" s="9" t="str">
        <f>IFERROR(VLOOKUP(Tabla1[[#This Row],[Agua y Jabón]],Tabla2[],2,0),"")</f>
        <v/>
      </c>
      <c r="K108" s="10" t="str">
        <f>IFERROR(VLOOKUP(Tabla1[[#This Row],[Guantes]],Tabla2[],2,0),"")</f>
        <v/>
      </c>
    </row>
    <row r="109" spans="1:11" x14ac:dyDescent="0.25">
      <c r="A109" s="9" t="str">
        <f>Tabla1[[#This Row],[id]]</f>
        <v>101</v>
      </c>
      <c r="B109" s="9" t="str">
        <f>IF(Tabla1[[#This Row],[Observador]]="","",Tabla1[[#This Row],[Observador]])</f>
        <v/>
      </c>
      <c r="C109" s="16" t="str">
        <f>IF(Tabla1[[#This Row],[Fecha]]="","",Tabla1[[#This Row],[Fecha]])</f>
        <v/>
      </c>
      <c r="D109" s="16" t="str">
        <f>IF(Tabla1[[#This Row],[Unidad]]="","",Tabla1[[#This Row],[Unidad]])</f>
        <v/>
      </c>
      <c r="E109" s="16" t="str">
        <f>IF(Tabla1[[#This Row],[Nº DE OPORTUNIDAD]]="","","OPORTUNIDAD "&amp;TEXT(Tabla1[[#This Row],[Nº DE OPORTUNIDAD]],"000"))</f>
        <v/>
      </c>
      <c r="F109" s="16" t="str">
        <f>IF(Tabla1[[#This Row],[Momento]]="","",Tabla1[[#This Row],[Momento]])</f>
        <v/>
      </c>
      <c r="G109" s="16" t="str">
        <f>IF(Tabla1[[#This Row],[Categoría profesional]]="","",Tabla1[[#This Row],[Categoría profesional]])</f>
        <v/>
      </c>
      <c r="H109" s="10" t="str">
        <f>IFERROR(VLOOKUP(Tabla1[[#This Row],[HM]],Tabla2[],2,0),"")</f>
        <v/>
      </c>
      <c r="I109" s="10" t="str">
        <f>IFERROR(VLOOKUP(Tabla1[[#This Row],[PBA]],Tabla2[],2,0),"")</f>
        <v/>
      </c>
      <c r="J109" s="9" t="str">
        <f>IFERROR(VLOOKUP(Tabla1[[#This Row],[Agua y Jabón]],Tabla2[],2,0),"")</f>
        <v/>
      </c>
      <c r="K109" s="10" t="str">
        <f>IFERROR(VLOOKUP(Tabla1[[#This Row],[Guantes]],Tabla2[],2,0),"")</f>
        <v/>
      </c>
    </row>
    <row r="110" spans="1:11" x14ac:dyDescent="0.25">
      <c r="A110" s="9" t="str">
        <f>Tabla1[[#This Row],[id]]</f>
        <v>102</v>
      </c>
      <c r="B110" s="9" t="str">
        <f>IF(Tabla1[[#This Row],[Observador]]="","",Tabla1[[#This Row],[Observador]])</f>
        <v/>
      </c>
      <c r="C110" s="16" t="str">
        <f>IF(Tabla1[[#This Row],[Fecha]]="","",Tabla1[[#This Row],[Fecha]])</f>
        <v/>
      </c>
      <c r="D110" s="16" t="str">
        <f>IF(Tabla1[[#This Row],[Unidad]]="","",Tabla1[[#This Row],[Unidad]])</f>
        <v/>
      </c>
      <c r="E110" s="16" t="str">
        <f>IF(Tabla1[[#This Row],[Nº DE OPORTUNIDAD]]="","","OPORTUNIDAD "&amp;TEXT(Tabla1[[#This Row],[Nº DE OPORTUNIDAD]],"000"))</f>
        <v/>
      </c>
      <c r="F110" s="16" t="str">
        <f>IF(Tabla1[[#This Row],[Momento]]="","",Tabla1[[#This Row],[Momento]])</f>
        <v/>
      </c>
      <c r="G110" s="16" t="str">
        <f>IF(Tabla1[[#This Row],[Categoría profesional]]="","",Tabla1[[#This Row],[Categoría profesional]])</f>
        <v/>
      </c>
      <c r="H110" s="10" t="str">
        <f>IFERROR(VLOOKUP(Tabla1[[#This Row],[HM]],Tabla2[],2,0),"")</f>
        <v/>
      </c>
      <c r="I110" s="10" t="str">
        <f>IFERROR(VLOOKUP(Tabla1[[#This Row],[PBA]],Tabla2[],2,0),"")</f>
        <v/>
      </c>
      <c r="J110" s="9" t="str">
        <f>IFERROR(VLOOKUP(Tabla1[[#This Row],[Agua y Jabón]],Tabla2[],2,0),"")</f>
        <v/>
      </c>
      <c r="K110" s="10" t="str">
        <f>IFERROR(VLOOKUP(Tabla1[[#This Row],[Guantes]],Tabla2[],2,0),"")</f>
        <v/>
      </c>
    </row>
    <row r="111" spans="1:11" x14ac:dyDescent="0.25">
      <c r="A111" s="9" t="str">
        <f>Tabla1[[#This Row],[id]]</f>
        <v>103</v>
      </c>
      <c r="B111" s="9" t="str">
        <f>IF(Tabla1[[#This Row],[Observador]]="","",Tabla1[[#This Row],[Observador]])</f>
        <v/>
      </c>
      <c r="C111" s="16" t="str">
        <f>IF(Tabla1[[#This Row],[Fecha]]="","",Tabla1[[#This Row],[Fecha]])</f>
        <v/>
      </c>
      <c r="D111" s="16" t="str">
        <f>IF(Tabla1[[#This Row],[Unidad]]="","",Tabla1[[#This Row],[Unidad]])</f>
        <v/>
      </c>
      <c r="E111" s="16" t="str">
        <f>IF(Tabla1[[#This Row],[Nº DE OPORTUNIDAD]]="","","OPORTUNIDAD "&amp;TEXT(Tabla1[[#This Row],[Nº DE OPORTUNIDAD]],"000"))</f>
        <v/>
      </c>
      <c r="F111" s="16" t="str">
        <f>IF(Tabla1[[#This Row],[Momento]]="","",Tabla1[[#This Row],[Momento]])</f>
        <v/>
      </c>
      <c r="G111" s="16" t="str">
        <f>IF(Tabla1[[#This Row],[Categoría profesional]]="","",Tabla1[[#This Row],[Categoría profesional]])</f>
        <v/>
      </c>
      <c r="H111" s="10" t="str">
        <f>IFERROR(VLOOKUP(Tabla1[[#This Row],[HM]],Tabla2[],2,0),"")</f>
        <v/>
      </c>
      <c r="I111" s="10" t="str">
        <f>IFERROR(VLOOKUP(Tabla1[[#This Row],[PBA]],Tabla2[],2,0),"")</f>
        <v/>
      </c>
      <c r="J111" s="9" t="str">
        <f>IFERROR(VLOOKUP(Tabla1[[#This Row],[Agua y Jabón]],Tabla2[],2,0),"")</f>
        <v/>
      </c>
      <c r="K111" s="10" t="str">
        <f>IFERROR(VLOOKUP(Tabla1[[#This Row],[Guantes]],Tabla2[],2,0),"")</f>
        <v/>
      </c>
    </row>
    <row r="112" spans="1:11" x14ac:dyDescent="0.25">
      <c r="A112" s="9" t="str">
        <f>Tabla1[[#This Row],[id]]</f>
        <v>104</v>
      </c>
      <c r="B112" s="9" t="str">
        <f>IF(Tabla1[[#This Row],[Observador]]="","",Tabla1[[#This Row],[Observador]])</f>
        <v/>
      </c>
      <c r="C112" s="16" t="str">
        <f>IF(Tabla1[[#This Row],[Fecha]]="","",Tabla1[[#This Row],[Fecha]])</f>
        <v/>
      </c>
      <c r="D112" s="16" t="str">
        <f>IF(Tabla1[[#This Row],[Unidad]]="","",Tabla1[[#This Row],[Unidad]])</f>
        <v/>
      </c>
      <c r="E112" s="16" t="str">
        <f>IF(Tabla1[[#This Row],[Nº DE OPORTUNIDAD]]="","","OPORTUNIDAD "&amp;TEXT(Tabla1[[#This Row],[Nº DE OPORTUNIDAD]],"000"))</f>
        <v/>
      </c>
      <c r="F112" s="16" t="str">
        <f>IF(Tabla1[[#This Row],[Momento]]="","",Tabla1[[#This Row],[Momento]])</f>
        <v/>
      </c>
      <c r="G112" s="16" t="str">
        <f>IF(Tabla1[[#This Row],[Categoría profesional]]="","",Tabla1[[#This Row],[Categoría profesional]])</f>
        <v/>
      </c>
      <c r="H112" s="10" t="str">
        <f>IFERROR(VLOOKUP(Tabla1[[#This Row],[HM]],Tabla2[],2,0),"")</f>
        <v/>
      </c>
      <c r="I112" s="10" t="str">
        <f>IFERROR(VLOOKUP(Tabla1[[#This Row],[PBA]],Tabla2[],2,0),"")</f>
        <v/>
      </c>
      <c r="J112" s="9" t="str">
        <f>IFERROR(VLOOKUP(Tabla1[[#This Row],[Agua y Jabón]],Tabla2[],2,0),"")</f>
        <v/>
      </c>
      <c r="K112" s="10" t="str">
        <f>IFERROR(VLOOKUP(Tabla1[[#This Row],[Guantes]],Tabla2[],2,0),"")</f>
        <v/>
      </c>
    </row>
    <row r="113" spans="1:11" x14ac:dyDescent="0.25">
      <c r="A113" s="9" t="str">
        <f>Tabla1[[#This Row],[id]]</f>
        <v>105</v>
      </c>
      <c r="B113" s="9" t="str">
        <f>IF(Tabla1[[#This Row],[Observador]]="","",Tabla1[[#This Row],[Observador]])</f>
        <v/>
      </c>
      <c r="C113" s="16" t="str">
        <f>IF(Tabla1[[#This Row],[Fecha]]="","",Tabla1[[#This Row],[Fecha]])</f>
        <v/>
      </c>
      <c r="D113" s="16" t="str">
        <f>IF(Tabla1[[#This Row],[Unidad]]="","",Tabla1[[#This Row],[Unidad]])</f>
        <v/>
      </c>
      <c r="E113" s="16" t="str">
        <f>IF(Tabla1[[#This Row],[Nº DE OPORTUNIDAD]]="","","OPORTUNIDAD "&amp;TEXT(Tabla1[[#This Row],[Nº DE OPORTUNIDAD]],"000"))</f>
        <v/>
      </c>
      <c r="F113" s="16" t="str">
        <f>IF(Tabla1[[#This Row],[Momento]]="","",Tabla1[[#This Row],[Momento]])</f>
        <v/>
      </c>
      <c r="G113" s="16" t="str">
        <f>IF(Tabla1[[#This Row],[Categoría profesional]]="","",Tabla1[[#This Row],[Categoría profesional]])</f>
        <v/>
      </c>
      <c r="H113" s="10" t="str">
        <f>IFERROR(VLOOKUP(Tabla1[[#This Row],[HM]],Tabla2[],2,0),"")</f>
        <v/>
      </c>
      <c r="I113" s="10" t="str">
        <f>IFERROR(VLOOKUP(Tabla1[[#This Row],[PBA]],Tabla2[],2,0),"")</f>
        <v/>
      </c>
      <c r="J113" s="9" t="str">
        <f>IFERROR(VLOOKUP(Tabla1[[#This Row],[Agua y Jabón]],Tabla2[],2,0),"")</f>
        <v/>
      </c>
      <c r="K113" s="10" t="str">
        <f>IFERROR(VLOOKUP(Tabla1[[#This Row],[Guantes]],Tabla2[],2,0),"")</f>
        <v/>
      </c>
    </row>
    <row r="114" spans="1:11" x14ac:dyDescent="0.25">
      <c r="A114" s="9" t="str">
        <f>Tabla1[[#This Row],[id]]</f>
        <v>106</v>
      </c>
      <c r="B114" s="9" t="str">
        <f>IF(Tabla1[[#This Row],[Observador]]="","",Tabla1[[#This Row],[Observador]])</f>
        <v/>
      </c>
      <c r="C114" s="16" t="str">
        <f>IF(Tabla1[[#This Row],[Fecha]]="","",Tabla1[[#This Row],[Fecha]])</f>
        <v/>
      </c>
      <c r="D114" s="16" t="str">
        <f>IF(Tabla1[[#This Row],[Unidad]]="","",Tabla1[[#This Row],[Unidad]])</f>
        <v/>
      </c>
      <c r="E114" s="16" t="str">
        <f>IF(Tabla1[[#This Row],[Nº DE OPORTUNIDAD]]="","","OPORTUNIDAD "&amp;TEXT(Tabla1[[#This Row],[Nº DE OPORTUNIDAD]],"000"))</f>
        <v/>
      </c>
      <c r="F114" s="16" t="str">
        <f>IF(Tabla1[[#This Row],[Momento]]="","",Tabla1[[#This Row],[Momento]])</f>
        <v/>
      </c>
      <c r="G114" s="16" t="str">
        <f>IF(Tabla1[[#This Row],[Categoría profesional]]="","",Tabla1[[#This Row],[Categoría profesional]])</f>
        <v/>
      </c>
      <c r="H114" s="10" t="str">
        <f>IFERROR(VLOOKUP(Tabla1[[#This Row],[HM]],Tabla2[],2,0),"")</f>
        <v/>
      </c>
      <c r="I114" s="10" t="str">
        <f>IFERROR(VLOOKUP(Tabla1[[#This Row],[PBA]],Tabla2[],2,0),"")</f>
        <v/>
      </c>
      <c r="J114" s="9" t="str">
        <f>IFERROR(VLOOKUP(Tabla1[[#This Row],[Agua y Jabón]],Tabla2[],2,0),"")</f>
        <v/>
      </c>
      <c r="K114" s="10" t="str">
        <f>IFERROR(VLOOKUP(Tabla1[[#This Row],[Guantes]],Tabla2[],2,0),"")</f>
        <v/>
      </c>
    </row>
    <row r="115" spans="1:11" x14ac:dyDescent="0.25">
      <c r="A115" s="9" t="str">
        <f>Tabla1[[#This Row],[id]]</f>
        <v>107</v>
      </c>
      <c r="B115" s="9" t="str">
        <f>IF(Tabla1[[#This Row],[Observador]]="","",Tabla1[[#This Row],[Observador]])</f>
        <v/>
      </c>
      <c r="C115" s="16" t="str">
        <f>IF(Tabla1[[#This Row],[Fecha]]="","",Tabla1[[#This Row],[Fecha]])</f>
        <v/>
      </c>
      <c r="D115" s="16" t="str">
        <f>IF(Tabla1[[#This Row],[Unidad]]="","",Tabla1[[#This Row],[Unidad]])</f>
        <v/>
      </c>
      <c r="E115" s="16" t="str">
        <f>IF(Tabla1[[#This Row],[Nº DE OPORTUNIDAD]]="","","OPORTUNIDAD "&amp;TEXT(Tabla1[[#This Row],[Nº DE OPORTUNIDAD]],"000"))</f>
        <v/>
      </c>
      <c r="F115" s="16" t="str">
        <f>IF(Tabla1[[#This Row],[Momento]]="","",Tabla1[[#This Row],[Momento]])</f>
        <v/>
      </c>
      <c r="G115" s="16" t="str">
        <f>IF(Tabla1[[#This Row],[Categoría profesional]]="","",Tabla1[[#This Row],[Categoría profesional]])</f>
        <v/>
      </c>
      <c r="H115" s="10" t="str">
        <f>IFERROR(VLOOKUP(Tabla1[[#This Row],[HM]],Tabla2[],2,0),"")</f>
        <v/>
      </c>
      <c r="I115" s="10" t="str">
        <f>IFERROR(VLOOKUP(Tabla1[[#This Row],[PBA]],Tabla2[],2,0),"")</f>
        <v/>
      </c>
      <c r="J115" s="9" t="str">
        <f>IFERROR(VLOOKUP(Tabla1[[#This Row],[Agua y Jabón]],Tabla2[],2,0),"")</f>
        <v/>
      </c>
      <c r="K115" s="10" t="str">
        <f>IFERROR(VLOOKUP(Tabla1[[#This Row],[Guantes]],Tabla2[],2,0),"")</f>
        <v/>
      </c>
    </row>
    <row r="116" spans="1:11" x14ac:dyDescent="0.25">
      <c r="A116" s="9" t="str">
        <f>Tabla1[[#This Row],[id]]</f>
        <v>108</v>
      </c>
      <c r="B116" s="9" t="str">
        <f>IF(Tabla1[[#This Row],[Observador]]="","",Tabla1[[#This Row],[Observador]])</f>
        <v/>
      </c>
      <c r="C116" s="16" t="str">
        <f>IF(Tabla1[[#This Row],[Fecha]]="","",Tabla1[[#This Row],[Fecha]])</f>
        <v/>
      </c>
      <c r="D116" s="16" t="str">
        <f>IF(Tabla1[[#This Row],[Unidad]]="","",Tabla1[[#This Row],[Unidad]])</f>
        <v/>
      </c>
      <c r="E116" s="16" t="str">
        <f>IF(Tabla1[[#This Row],[Nº DE OPORTUNIDAD]]="","","OPORTUNIDAD "&amp;TEXT(Tabla1[[#This Row],[Nº DE OPORTUNIDAD]],"000"))</f>
        <v/>
      </c>
      <c r="F116" s="16" t="str">
        <f>IF(Tabla1[[#This Row],[Momento]]="","",Tabla1[[#This Row],[Momento]])</f>
        <v/>
      </c>
      <c r="G116" s="16" t="str">
        <f>IF(Tabla1[[#This Row],[Categoría profesional]]="","",Tabla1[[#This Row],[Categoría profesional]])</f>
        <v/>
      </c>
      <c r="H116" s="10" t="str">
        <f>IFERROR(VLOOKUP(Tabla1[[#This Row],[HM]],Tabla2[],2,0),"")</f>
        <v/>
      </c>
      <c r="I116" s="10" t="str">
        <f>IFERROR(VLOOKUP(Tabla1[[#This Row],[PBA]],Tabla2[],2,0),"")</f>
        <v/>
      </c>
      <c r="J116" s="9" t="str">
        <f>IFERROR(VLOOKUP(Tabla1[[#This Row],[Agua y Jabón]],Tabla2[],2,0),"")</f>
        <v/>
      </c>
      <c r="K116" s="10" t="str">
        <f>IFERROR(VLOOKUP(Tabla1[[#This Row],[Guantes]],Tabla2[],2,0),"")</f>
        <v/>
      </c>
    </row>
    <row r="117" spans="1:11" x14ac:dyDescent="0.25">
      <c r="A117" s="9" t="str">
        <f>Tabla1[[#This Row],[id]]</f>
        <v>109</v>
      </c>
      <c r="B117" s="9" t="str">
        <f>IF(Tabla1[[#This Row],[Observador]]="","",Tabla1[[#This Row],[Observador]])</f>
        <v/>
      </c>
      <c r="C117" s="16" t="str">
        <f>IF(Tabla1[[#This Row],[Fecha]]="","",Tabla1[[#This Row],[Fecha]])</f>
        <v/>
      </c>
      <c r="D117" s="16" t="str">
        <f>IF(Tabla1[[#This Row],[Unidad]]="","",Tabla1[[#This Row],[Unidad]])</f>
        <v/>
      </c>
      <c r="E117" s="16" t="str">
        <f>IF(Tabla1[[#This Row],[Nº DE OPORTUNIDAD]]="","","OPORTUNIDAD "&amp;TEXT(Tabla1[[#This Row],[Nº DE OPORTUNIDAD]],"000"))</f>
        <v/>
      </c>
      <c r="F117" s="16" t="str">
        <f>IF(Tabla1[[#This Row],[Momento]]="","",Tabla1[[#This Row],[Momento]])</f>
        <v/>
      </c>
      <c r="G117" s="16" t="str">
        <f>IF(Tabla1[[#This Row],[Categoría profesional]]="","",Tabla1[[#This Row],[Categoría profesional]])</f>
        <v/>
      </c>
      <c r="H117" s="10" t="str">
        <f>IFERROR(VLOOKUP(Tabla1[[#This Row],[HM]],Tabla2[],2,0),"")</f>
        <v/>
      </c>
      <c r="I117" s="10" t="str">
        <f>IFERROR(VLOOKUP(Tabla1[[#This Row],[PBA]],Tabla2[],2,0),"")</f>
        <v/>
      </c>
      <c r="J117" s="9" t="str">
        <f>IFERROR(VLOOKUP(Tabla1[[#This Row],[Agua y Jabón]],Tabla2[],2,0),"")</f>
        <v/>
      </c>
      <c r="K117" s="10" t="str">
        <f>IFERROR(VLOOKUP(Tabla1[[#This Row],[Guantes]],Tabla2[],2,0),"")</f>
        <v/>
      </c>
    </row>
    <row r="118" spans="1:11" x14ac:dyDescent="0.25">
      <c r="A118" s="9" t="str">
        <f>Tabla1[[#This Row],[id]]</f>
        <v>110</v>
      </c>
      <c r="B118" s="9" t="str">
        <f>IF(Tabla1[[#This Row],[Observador]]="","",Tabla1[[#This Row],[Observador]])</f>
        <v/>
      </c>
      <c r="C118" s="16" t="str">
        <f>IF(Tabla1[[#This Row],[Fecha]]="","",Tabla1[[#This Row],[Fecha]])</f>
        <v/>
      </c>
      <c r="D118" s="16" t="str">
        <f>IF(Tabla1[[#This Row],[Unidad]]="","",Tabla1[[#This Row],[Unidad]])</f>
        <v/>
      </c>
      <c r="E118" s="16" t="str">
        <f>IF(Tabla1[[#This Row],[Nº DE OPORTUNIDAD]]="","","OPORTUNIDAD "&amp;TEXT(Tabla1[[#This Row],[Nº DE OPORTUNIDAD]],"000"))</f>
        <v/>
      </c>
      <c r="F118" s="16" t="str">
        <f>IF(Tabla1[[#This Row],[Momento]]="","",Tabla1[[#This Row],[Momento]])</f>
        <v/>
      </c>
      <c r="G118" s="16" t="str">
        <f>IF(Tabla1[[#This Row],[Categoría profesional]]="","",Tabla1[[#This Row],[Categoría profesional]])</f>
        <v/>
      </c>
      <c r="H118" s="10" t="str">
        <f>IFERROR(VLOOKUP(Tabla1[[#This Row],[HM]],Tabla2[],2,0),"")</f>
        <v/>
      </c>
      <c r="I118" s="10" t="str">
        <f>IFERROR(VLOOKUP(Tabla1[[#This Row],[PBA]],Tabla2[],2,0),"")</f>
        <v/>
      </c>
      <c r="J118" s="9" t="str">
        <f>IFERROR(VLOOKUP(Tabla1[[#This Row],[Agua y Jabón]],Tabla2[],2,0),"")</f>
        <v/>
      </c>
      <c r="K118" s="10" t="str">
        <f>IFERROR(VLOOKUP(Tabla1[[#This Row],[Guantes]],Tabla2[],2,0),"")</f>
        <v/>
      </c>
    </row>
    <row r="119" spans="1:11" x14ac:dyDescent="0.25">
      <c r="A119" s="9" t="str">
        <f>Tabla1[[#This Row],[id]]</f>
        <v>111</v>
      </c>
      <c r="B119" s="9" t="str">
        <f>IF(Tabla1[[#This Row],[Observador]]="","",Tabla1[[#This Row],[Observador]])</f>
        <v/>
      </c>
      <c r="C119" s="16" t="str">
        <f>IF(Tabla1[[#This Row],[Fecha]]="","",Tabla1[[#This Row],[Fecha]])</f>
        <v/>
      </c>
      <c r="D119" s="16" t="str">
        <f>IF(Tabla1[[#This Row],[Unidad]]="","",Tabla1[[#This Row],[Unidad]])</f>
        <v/>
      </c>
      <c r="E119" s="16" t="str">
        <f>IF(Tabla1[[#This Row],[Nº DE OPORTUNIDAD]]="","","OPORTUNIDAD "&amp;TEXT(Tabla1[[#This Row],[Nº DE OPORTUNIDAD]],"000"))</f>
        <v/>
      </c>
      <c r="F119" s="16" t="str">
        <f>IF(Tabla1[[#This Row],[Momento]]="","",Tabla1[[#This Row],[Momento]])</f>
        <v/>
      </c>
      <c r="G119" s="16" t="str">
        <f>IF(Tabla1[[#This Row],[Categoría profesional]]="","",Tabla1[[#This Row],[Categoría profesional]])</f>
        <v/>
      </c>
      <c r="H119" s="10" t="str">
        <f>IFERROR(VLOOKUP(Tabla1[[#This Row],[HM]],Tabla2[],2,0),"")</f>
        <v/>
      </c>
      <c r="I119" s="10" t="str">
        <f>IFERROR(VLOOKUP(Tabla1[[#This Row],[PBA]],Tabla2[],2,0),"")</f>
        <v/>
      </c>
      <c r="J119" s="9" t="str">
        <f>IFERROR(VLOOKUP(Tabla1[[#This Row],[Agua y Jabón]],Tabla2[],2,0),"")</f>
        <v/>
      </c>
      <c r="K119" s="10" t="str">
        <f>IFERROR(VLOOKUP(Tabla1[[#This Row],[Guantes]],Tabla2[],2,0),"")</f>
        <v/>
      </c>
    </row>
    <row r="120" spans="1:11" x14ac:dyDescent="0.25">
      <c r="A120" s="9" t="str">
        <f>Tabla1[[#This Row],[id]]</f>
        <v>112</v>
      </c>
      <c r="B120" s="9" t="str">
        <f>IF(Tabla1[[#This Row],[Observador]]="","",Tabla1[[#This Row],[Observador]])</f>
        <v/>
      </c>
      <c r="C120" s="16" t="str">
        <f>IF(Tabla1[[#This Row],[Fecha]]="","",Tabla1[[#This Row],[Fecha]])</f>
        <v/>
      </c>
      <c r="D120" s="16" t="str">
        <f>IF(Tabla1[[#This Row],[Unidad]]="","",Tabla1[[#This Row],[Unidad]])</f>
        <v/>
      </c>
      <c r="E120" s="16" t="str">
        <f>IF(Tabla1[[#This Row],[Nº DE OPORTUNIDAD]]="","","OPORTUNIDAD "&amp;TEXT(Tabla1[[#This Row],[Nº DE OPORTUNIDAD]],"000"))</f>
        <v/>
      </c>
      <c r="F120" s="16" t="str">
        <f>IF(Tabla1[[#This Row],[Momento]]="","",Tabla1[[#This Row],[Momento]])</f>
        <v/>
      </c>
      <c r="G120" s="16" t="str">
        <f>IF(Tabla1[[#This Row],[Categoría profesional]]="","",Tabla1[[#This Row],[Categoría profesional]])</f>
        <v/>
      </c>
      <c r="H120" s="10" t="str">
        <f>IFERROR(VLOOKUP(Tabla1[[#This Row],[HM]],Tabla2[],2,0),"")</f>
        <v/>
      </c>
      <c r="I120" s="10" t="str">
        <f>IFERROR(VLOOKUP(Tabla1[[#This Row],[PBA]],Tabla2[],2,0),"")</f>
        <v/>
      </c>
      <c r="J120" s="9" t="str">
        <f>IFERROR(VLOOKUP(Tabla1[[#This Row],[Agua y Jabón]],Tabla2[],2,0),"")</f>
        <v/>
      </c>
      <c r="K120" s="10" t="str">
        <f>IFERROR(VLOOKUP(Tabla1[[#This Row],[Guantes]],Tabla2[],2,0),"")</f>
        <v/>
      </c>
    </row>
    <row r="121" spans="1:11" x14ac:dyDescent="0.25">
      <c r="A121" s="9" t="str">
        <f>Tabla1[[#This Row],[id]]</f>
        <v>113</v>
      </c>
      <c r="B121" s="9" t="str">
        <f>IF(Tabla1[[#This Row],[Observador]]="","",Tabla1[[#This Row],[Observador]])</f>
        <v/>
      </c>
      <c r="C121" s="16" t="str">
        <f>IF(Tabla1[[#This Row],[Fecha]]="","",Tabla1[[#This Row],[Fecha]])</f>
        <v/>
      </c>
      <c r="D121" s="16" t="str">
        <f>IF(Tabla1[[#This Row],[Unidad]]="","",Tabla1[[#This Row],[Unidad]])</f>
        <v/>
      </c>
      <c r="E121" s="16" t="str">
        <f>IF(Tabla1[[#This Row],[Nº DE OPORTUNIDAD]]="","","OPORTUNIDAD "&amp;TEXT(Tabla1[[#This Row],[Nº DE OPORTUNIDAD]],"000"))</f>
        <v/>
      </c>
      <c r="F121" s="16" t="str">
        <f>IF(Tabla1[[#This Row],[Momento]]="","",Tabla1[[#This Row],[Momento]])</f>
        <v/>
      </c>
      <c r="G121" s="16" t="str">
        <f>IF(Tabla1[[#This Row],[Categoría profesional]]="","",Tabla1[[#This Row],[Categoría profesional]])</f>
        <v/>
      </c>
      <c r="H121" s="10" t="str">
        <f>IFERROR(VLOOKUP(Tabla1[[#This Row],[HM]],Tabla2[],2,0),"")</f>
        <v/>
      </c>
      <c r="I121" s="10" t="str">
        <f>IFERROR(VLOOKUP(Tabla1[[#This Row],[PBA]],Tabla2[],2,0),"")</f>
        <v/>
      </c>
      <c r="J121" s="9" t="str">
        <f>IFERROR(VLOOKUP(Tabla1[[#This Row],[Agua y Jabón]],Tabla2[],2,0),"")</f>
        <v/>
      </c>
      <c r="K121" s="10" t="str">
        <f>IFERROR(VLOOKUP(Tabla1[[#This Row],[Guantes]],Tabla2[],2,0),"")</f>
        <v/>
      </c>
    </row>
    <row r="122" spans="1:11" x14ac:dyDescent="0.25">
      <c r="A122" s="9" t="str">
        <f>Tabla1[[#This Row],[id]]</f>
        <v>114</v>
      </c>
      <c r="B122" s="9" t="str">
        <f>IF(Tabla1[[#This Row],[Observador]]="","",Tabla1[[#This Row],[Observador]])</f>
        <v/>
      </c>
      <c r="C122" s="16" t="str">
        <f>IF(Tabla1[[#This Row],[Fecha]]="","",Tabla1[[#This Row],[Fecha]])</f>
        <v/>
      </c>
      <c r="D122" s="16" t="str">
        <f>IF(Tabla1[[#This Row],[Unidad]]="","",Tabla1[[#This Row],[Unidad]])</f>
        <v/>
      </c>
      <c r="E122" s="16" t="str">
        <f>IF(Tabla1[[#This Row],[Nº DE OPORTUNIDAD]]="","","OPORTUNIDAD "&amp;TEXT(Tabla1[[#This Row],[Nº DE OPORTUNIDAD]],"000"))</f>
        <v/>
      </c>
      <c r="F122" s="16" t="str">
        <f>IF(Tabla1[[#This Row],[Momento]]="","",Tabla1[[#This Row],[Momento]])</f>
        <v/>
      </c>
      <c r="G122" s="16" t="str">
        <f>IF(Tabla1[[#This Row],[Categoría profesional]]="","",Tabla1[[#This Row],[Categoría profesional]])</f>
        <v/>
      </c>
      <c r="H122" s="10" t="str">
        <f>IFERROR(VLOOKUP(Tabla1[[#This Row],[HM]],Tabla2[],2,0),"")</f>
        <v/>
      </c>
      <c r="I122" s="10" t="str">
        <f>IFERROR(VLOOKUP(Tabla1[[#This Row],[PBA]],Tabla2[],2,0),"")</f>
        <v/>
      </c>
      <c r="J122" s="9" t="str">
        <f>IFERROR(VLOOKUP(Tabla1[[#This Row],[Agua y Jabón]],Tabla2[],2,0),"")</f>
        <v/>
      </c>
      <c r="K122" s="10" t="str">
        <f>IFERROR(VLOOKUP(Tabla1[[#This Row],[Guantes]],Tabla2[],2,0),"")</f>
        <v/>
      </c>
    </row>
    <row r="123" spans="1:11" x14ac:dyDescent="0.25">
      <c r="A123" s="9" t="str">
        <f>Tabla1[[#This Row],[id]]</f>
        <v>115</v>
      </c>
      <c r="B123" s="9" t="str">
        <f>IF(Tabla1[[#This Row],[Observador]]="","",Tabla1[[#This Row],[Observador]])</f>
        <v/>
      </c>
      <c r="C123" s="16" t="str">
        <f>IF(Tabla1[[#This Row],[Fecha]]="","",Tabla1[[#This Row],[Fecha]])</f>
        <v/>
      </c>
      <c r="D123" s="16" t="str">
        <f>IF(Tabla1[[#This Row],[Unidad]]="","",Tabla1[[#This Row],[Unidad]])</f>
        <v/>
      </c>
      <c r="E123" s="16" t="str">
        <f>IF(Tabla1[[#This Row],[Nº DE OPORTUNIDAD]]="","","OPORTUNIDAD "&amp;TEXT(Tabla1[[#This Row],[Nº DE OPORTUNIDAD]],"000"))</f>
        <v/>
      </c>
      <c r="F123" s="16" t="str">
        <f>IF(Tabla1[[#This Row],[Momento]]="","",Tabla1[[#This Row],[Momento]])</f>
        <v/>
      </c>
      <c r="G123" s="16" t="str">
        <f>IF(Tabla1[[#This Row],[Categoría profesional]]="","",Tabla1[[#This Row],[Categoría profesional]])</f>
        <v/>
      </c>
      <c r="H123" s="10" t="str">
        <f>IFERROR(VLOOKUP(Tabla1[[#This Row],[HM]],Tabla2[],2,0),"")</f>
        <v/>
      </c>
      <c r="I123" s="10" t="str">
        <f>IFERROR(VLOOKUP(Tabla1[[#This Row],[PBA]],Tabla2[],2,0),"")</f>
        <v/>
      </c>
      <c r="J123" s="9" t="str">
        <f>IFERROR(VLOOKUP(Tabla1[[#This Row],[Agua y Jabón]],Tabla2[],2,0),"")</f>
        <v/>
      </c>
      <c r="K123" s="10" t="str">
        <f>IFERROR(VLOOKUP(Tabla1[[#This Row],[Guantes]],Tabla2[],2,0),"")</f>
        <v/>
      </c>
    </row>
    <row r="124" spans="1:11" x14ac:dyDescent="0.25">
      <c r="A124" s="9" t="str">
        <f>Tabla1[[#This Row],[id]]</f>
        <v>116</v>
      </c>
      <c r="B124" s="9" t="str">
        <f>IF(Tabla1[[#This Row],[Observador]]="","",Tabla1[[#This Row],[Observador]])</f>
        <v/>
      </c>
      <c r="C124" s="16" t="str">
        <f>IF(Tabla1[[#This Row],[Fecha]]="","",Tabla1[[#This Row],[Fecha]])</f>
        <v/>
      </c>
      <c r="D124" s="16" t="str">
        <f>IF(Tabla1[[#This Row],[Unidad]]="","",Tabla1[[#This Row],[Unidad]])</f>
        <v/>
      </c>
      <c r="E124" s="16" t="str">
        <f>IF(Tabla1[[#This Row],[Nº DE OPORTUNIDAD]]="","","OPORTUNIDAD "&amp;TEXT(Tabla1[[#This Row],[Nº DE OPORTUNIDAD]],"000"))</f>
        <v/>
      </c>
      <c r="F124" s="16" t="str">
        <f>IF(Tabla1[[#This Row],[Momento]]="","",Tabla1[[#This Row],[Momento]])</f>
        <v/>
      </c>
      <c r="G124" s="16" t="str">
        <f>IF(Tabla1[[#This Row],[Categoría profesional]]="","",Tabla1[[#This Row],[Categoría profesional]])</f>
        <v/>
      </c>
      <c r="H124" s="10" t="str">
        <f>IFERROR(VLOOKUP(Tabla1[[#This Row],[HM]],Tabla2[],2,0),"")</f>
        <v/>
      </c>
      <c r="I124" s="10" t="str">
        <f>IFERROR(VLOOKUP(Tabla1[[#This Row],[PBA]],Tabla2[],2,0),"")</f>
        <v/>
      </c>
      <c r="J124" s="9" t="str">
        <f>IFERROR(VLOOKUP(Tabla1[[#This Row],[Agua y Jabón]],Tabla2[],2,0),"")</f>
        <v/>
      </c>
      <c r="K124" s="10" t="str">
        <f>IFERROR(VLOOKUP(Tabla1[[#This Row],[Guantes]],Tabla2[],2,0),"")</f>
        <v/>
      </c>
    </row>
    <row r="125" spans="1:11" x14ac:dyDescent="0.25">
      <c r="A125" s="9" t="str">
        <f>Tabla1[[#This Row],[id]]</f>
        <v>117</v>
      </c>
      <c r="B125" s="9" t="str">
        <f>IF(Tabla1[[#This Row],[Observador]]="","",Tabla1[[#This Row],[Observador]])</f>
        <v/>
      </c>
      <c r="C125" s="16" t="str">
        <f>IF(Tabla1[[#This Row],[Fecha]]="","",Tabla1[[#This Row],[Fecha]])</f>
        <v/>
      </c>
      <c r="D125" s="16" t="str">
        <f>IF(Tabla1[[#This Row],[Unidad]]="","",Tabla1[[#This Row],[Unidad]])</f>
        <v/>
      </c>
      <c r="E125" s="16" t="str">
        <f>IF(Tabla1[[#This Row],[Nº DE OPORTUNIDAD]]="","","OPORTUNIDAD "&amp;TEXT(Tabla1[[#This Row],[Nº DE OPORTUNIDAD]],"000"))</f>
        <v/>
      </c>
      <c r="F125" s="16" t="str">
        <f>IF(Tabla1[[#This Row],[Momento]]="","",Tabla1[[#This Row],[Momento]])</f>
        <v/>
      </c>
      <c r="G125" s="16" t="str">
        <f>IF(Tabla1[[#This Row],[Categoría profesional]]="","",Tabla1[[#This Row],[Categoría profesional]])</f>
        <v/>
      </c>
      <c r="H125" s="10" t="str">
        <f>IFERROR(VLOOKUP(Tabla1[[#This Row],[HM]],Tabla2[],2,0),"")</f>
        <v/>
      </c>
      <c r="I125" s="10" t="str">
        <f>IFERROR(VLOOKUP(Tabla1[[#This Row],[PBA]],Tabla2[],2,0),"")</f>
        <v/>
      </c>
      <c r="J125" s="9" t="str">
        <f>IFERROR(VLOOKUP(Tabla1[[#This Row],[Agua y Jabón]],Tabla2[],2,0),"")</f>
        <v/>
      </c>
      <c r="K125" s="10" t="str">
        <f>IFERROR(VLOOKUP(Tabla1[[#This Row],[Guantes]],Tabla2[],2,0),"")</f>
        <v/>
      </c>
    </row>
    <row r="126" spans="1:11" x14ac:dyDescent="0.25">
      <c r="A126" s="9" t="str">
        <f>Tabla1[[#This Row],[id]]</f>
        <v>118</v>
      </c>
      <c r="B126" s="9" t="str">
        <f>IF(Tabla1[[#This Row],[Observador]]="","",Tabla1[[#This Row],[Observador]])</f>
        <v/>
      </c>
      <c r="C126" s="16" t="str">
        <f>IF(Tabla1[[#This Row],[Fecha]]="","",Tabla1[[#This Row],[Fecha]])</f>
        <v/>
      </c>
      <c r="D126" s="16" t="str">
        <f>IF(Tabla1[[#This Row],[Unidad]]="","",Tabla1[[#This Row],[Unidad]])</f>
        <v/>
      </c>
      <c r="E126" s="16" t="str">
        <f>IF(Tabla1[[#This Row],[Nº DE OPORTUNIDAD]]="","","OPORTUNIDAD "&amp;TEXT(Tabla1[[#This Row],[Nº DE OPORTUNIDAD]],"000"))</f>
        <v/>
      </c>
      <c r="F126" s="16" t="str">
        <f>IF(Tabla1[[#This Row],[Momento]]="","",Tabla1[[#This Row],[Momento]])</f>
        <v/>
      </c>
      <c r="G126" s="16" t="str">
        <f>IF(Tabla1[[#This Row],[Categoría profesional]]="","",Tabla1[[#This Row],[Categoría profesional]])</f>
        <v/>
      </c>
      <c r="H126" s="10" t="str">
        <f>IFERROR(VLOOKUP(Tabla1[[#This Row],[HM]],Tabla2[],2,0),"")</f>
        <v/>
      </c>
      <c r="I126" s="10" t="str">
        <f>IFERROR(VLOOKUP(Tabla1[[#This Row],[PBA]],Tabla2[],2,0),"")</f>
        <v/>
      </c>
      <c r="J126" s="9" t="str">
        <f>IFERROR(VLOOKUP(Tabla1[[#This Row],[Agua y Jabón]],Tabla2[],2,0),"")</f>
        <v/>
      </c>
      <c r="K126" s="10" t="str">
        <f>IFERROR(VLOOKUP(Tabla1[[#This Row],[Guantes]],Tabla2[],2,0),"")</f>
        <v/>
      </c>
    </row>
    <row r="127" spans="1:11" x14ac:dyDescent="0.25">
      <c r="A127" s="9" t="str">
        <f>Tabla1[[#This Row],[id]]</f>
        <v>119</v>
      </c>
      <c r="B127" s="9" t="str">
        <f>IF(Tabla1[[#This Row],[Observador]]="","",Tabla1[[#This Row],[Observador]])</f>
        <v/>
      </c>
      <c r="C127" s="16" t="str">
        <f>IF(Tabla1[[#This Row],[Fecha]]="","",Tabla1[[#This Row],[Fecha]])</f>
        <v/>
      </c>
      <c r="D127" s="16" t="str">
        <f>IF(Tabla1[[#This Row],[Unidad]]="","",Tabla1[[#This Row],[Unidad]])</f>
        <v/>
      </c>
      <c r="E127" s="16" t="str">
        <f>IF(Tabla1[[#This Row],[Nº DE OPORTUNIDAD]]="","","OPORTUNIDAD "&amp;TEXT(Tabla1[[#This Row],[Nº DE OPORTUNIDAD]],"000"))</f>
        <v/>
      </c>
      <c r="F127" s="16" t="str">
        <f>IF(Tabla1[[#This Row],[Momento]]="","",Tabla1[[#This Row],[Momento]])</f>
        <v/>
      </c>
      <c r="G127" s="16" t="str">
        <f>IF(Tabla1[[#This Row],[Categoría profesional]]="","",Tabla1[[#This Row],[Categoría profesional]])</f>
        <v/>
      </c>
      <c r="H127" s="10" t="str">
        <f>IFERROR(VLOOKUP(Tabla1[[#This Row],[HM]],Tabla2[],2,0),"")</f>
        <v/>
      </c>
      <c r="I127" s="10" t="str">
        <f>IFERROR(VLOOKUP(Tabla1[[#This Row],[PBA]],Tabla2[],2,0),"")</f>
        <v/>
      </c>
      <c r="J127" s="9" t="str">
        <f>IFERROR(VLOOKUP(Tabla1[[#This Row],[Agua y Jabón]],Tabla2[],2,0),"")</f>
        <v/>
      </c>
      <c r="K127" s="10" t="str">
        <f>IFERROR(VLOOKUP(Tabla1[[#This Row],[Guantes]],Tabla2[],2,0),"")</f>
        <v/>
      </c>
    </row>
    <row r="128" spans="1:11" x14ac:dyDescent="0.25">
      <c r="A128" s="9" t="str">
        <f>Tabla1[[#This Row],[id]]</f>
        <v>120</v>
      </c>
      <c r="B128" s="9" t="str">
        <f>IF(Tabla1[[#This Row],[Observador]]="","",Tabla1[[#This Row],[Observador]])</f>
        <v/>
      </c>
      <c r="C128" s="16" t="str">
        <f>IF(Tabla1[[#This Row],[Fecha]]="","",Tabla1[[#This Row],[Fecha]])</f>
        <v/>
      </c>
      <c r="D128" s="16" t="str">
        <f>IF(Tabla1[[#This Row],[Unidad]]="","",Tabla1[[#This Row],[Unidad]])</f>
        <v/>
      </c>
      <c r="E128" s="16" t="str">
        <f>IF(Tabla1[[#This Row],[Nº DE OPORTUNIDAD]]="","","OPORTUNIDAD "&amp;TEXT(Tabla1[[#This Row],[Nº DE OPORTUNIDAD]],"000"))</f>
        <v/>
      </c>
      <c r="F128" s="16" t="str">
        <f>IF(Tabla1[[#This Row],[Momento]]="","",Tabla1[[#This Row],[Momento]])</f>
        <v/>
      </c>
      <c r="G128" s="16" t="str">
        <f>IF(Tabla1[[#This Row],[Categoría profesional]]="","",Tabla1[[#This Row],[Categoría profesional]])</f>
        <v/>
      </c>
      <c r="H128" s="10" t="str">
        <f>IFERROR(VLOOKUP(Tabla1[[#This Row],[HM]],Tabla2[],2,0),"")</f>
        <v/>
      </c>
      <c r="I128" s="10" t="str">
        <f>IFERROR(VLOOKUP(Tabla1[[#This Row],[PBA]],Tabla2[],2,0),"")</f>
        <v/>
      </c>
      <c r="J128" s="9" t="str">
        <f>IFERROR(VLOOKUP(Tabla1[[#This Row],[Agua y Jabón]],Tabla2[],2,0),"")</f>
        <v/>
      </c>
      <c r="K128" s="10" t="str">
        <f>IFERROR(VLOOKUP(Tabla1[[#This Row],[Guantes]],Tabla2[],2,0),"")</f>
        <v/>
      </c>
    </row>
    <row r="129" spans="1:11" x14ac:dyDescent="0.25">
      <c r="A129" s="9" t="str">
        <f>Tabla1[[#This Row],[id]]</f>
        <v>121</v>
      </c>
      <c r="B129" s="9" t="str">
        <f>IF(Tabla1[[#This Row],[Observador]]="","",Tabla1[[#This Row],[Observador]])</f>
        <v/>
      </c>
      <c r="C129" s="16" t="str">
        <f>IF(Tabla1[[#This Row],[Fecha]]="","",Tabla1[[#This Row],[Fecha]])</f>
        <v/>
      </c>
      <c r="D129" s="16" t="str">
        <f>IF(Tabla1[[#This Row],[Unidad]]="","",Tabla1[[#This Row],[Unidad]])</f>
        <v/>
      </c>
      <c r="E129" s="16" t="str">
        <f>IF(Tabla1[[#This Row],[Nº DE OPORTUNIDAD]]="","","OPORTUNIDAD "&amp;TEXT(Tabla1[[#This Row],[Nº DE OPORTUNIDAD]],"000"))</f>
        <v/>
      </c>
      <c r="F129" s="16" t="str">
        <f>IF(Tabla1[[#This Row],[Momento]]="","",Tabla1[[#This Row],[Momento]])</f>
        <v/>
      </c>
      <c r="G129" s="16" t="str">
        <f>IF(Tabla1[[#This Row],[Categoría profesional]]="","",Tabla1[[#This Row],[Categoría profesional]])</f>
        <v/>
      </c>
      <c r="H129" s="10" t="str">
        <f>IFERROR(VLOOKUP(Tabla1[[#This Row],[HM]],Tabla2[],2,0),"")</f>
        <v/>
      </c>
      <c r="I129" s="10" t="str">
        <f>IFERROR(VLOOKUP(Tabla1[[#This Row],[PBA]],Tabla2[],2,0),"")</f>
        <v/>
      </c>
      <c r="J129" s="9" t="str">
        <f>IFERROR(VLOOKUP(Tabla1[[#This Row],[Agua y Jabón]],Tabla2[],2,0),"")</f>
        <v/>
      </c>
      <c r="K129" s="10" t="str">
        <f>IFERROR(VLOOKUP(Tabla1[[#This Row],[Guantes]],Tabla2[],2,0),"")</f>
        <v/>
      </c>
    </row>
    <row r="130" spans="1:11" x14ac:dyDescent="0.25">
      <c r="A130" s="9" t="str">
        <f>Tabla1[[#This Row],[id]]</f>
        <v>122</v>
      </c>
      <c r="B130" s="9" t="str">
        <f>IF(Tabla1[[#This Row],[Observador]]="","",Tabla1[[#This Row],[Observador]])</f>
        <v/>
      </c>
      <c r="C130" s="16" t="str">
        <f>IF(Tabla1[[#This Row],[Fecha]]="","",Tabla1[[#This Row],[Fecha]])</f>
        <v/>
      </c>
      <c r="D130" s="16" t="str">
        <f>IF(Tabla1[[#This Row],[Unidad]]="","",Tabla1[[#This Row],[Unidad]])</f>
        <v/>
      </c>
      <c r="E130" s="16" t="str">
        <f>IF(Tabla1[[#This Row],[Nº DE OPORTUNIDAD]]="","","OPORTUNIDAD "&amp;TEXT(Tabla1[[#This Row],[Nº DE OPORTUNIDAD]],"000"))</f>
        <v/>
      </c>
      <c r="F130" s="16" t="str">
        <f>IF(Tabla1[[#This Row],[Momento]]="","",Tabla1[[#This Row],[Momento]])</f>
        <v/>
      </c>
      <c r="G130" s="16" t="str">
        <f>IF(Tabla1[[#This Row],[Categoría profesional]]="","",Tabla1[[#This Row],[Categoría profesional]])</f>
        <v/>
      </c>
      <c r="H130" s="10" t="str">
        <f>IFERROR(VLOOKUP(Tabla1[[#This Row],[HM]],Tabla2[],2,0),"")</f>
        <v/>
      </c>
      <c r="I130" s="10" t="str">
        <f>IFERROR(VLOOKUP(Tabla1[[#This Row],[PBA]],Tabla2[],2,0),"")</f>
        <v/>
      </c>
      <c r="J130" s="9" t="str">
        <f>IFERROR(VLOOKUP(Tabla1[[#This Row],[Agua y Jabón]],Tabla2[],2,0),"")</f>
        <v/>
      </c>
      <c r="K130" s="10" t="str">
        <f>IFERROR(VLOOKUP(Tabla1[[#This Row],[Guantes]],Tabla2[],2,0),"")</f>
        <v/>
      </c>
    </row>
    <row r="131" spans="1:11" x14ac:dyDescent="0.25">
      <c r="A131" s="9" t="str">
        <f>Tabla1[[#This Row],[id]]</f>
        <v>123</v>
      </c>
      <c r="B131" s="9" t="str">
        <f>IF(Tabla1[[#This Row],[Observador]]="","",Tabla1[[#This Row],[Observador]])</f>
        <v/>
      </c>
      <c r="C131" s="16" t="str">
        <f>IF(Tabla1[[#This Row],[Fecha]]="","",Tabla1[[#This Row],[Fecha]])</f>
        <v/>
      </c>
      <c r="D131" s="16" t="str">
        <f>IF(Tabla1[[#This Row],[Unidad]]="","",Tabla1[[#This Row],[Unidad]])</f>
        <v/>
      </c>
      <c r="E131" s="16" t="str">
        <f>IF(Tabla1[[#This Row],[Nº DE OPORTUNIDAD]]="","","OPORTUNIDAD "&amp;TEXT(Tabla1[[#This Row],[Nº DE OPORTUNIDAD]],"000"))</f>
        <v/>
      </c>
      <c r="F131" s="16" t="str">
        <f>IF(Tabla1[[#This Row],[Momento]]="","",Tabla1[[#This Row],[Momento]])</f>
        <v/>
      </c>
      <c r="G131" s="16" t="str">
        <f>IF(Tabla1[[#This Row],[Categoría profesional]]="","",Tabla1[[#This Row],[Categoría profesional]])</f>
        <v/>
      </c>
      <c r="H131" s="10" t="str">
        <f>IFERROR(VLOOKUP(Tabla1[[#This Row],[HM]],Tabla2[],2,0),"")</f>
        <v/>
      </c>
      <c r="I131" s="10" t="str">
        <f>IFERROR(VLOOKUP(Tabla1[[#This Row],[PBA]],Tabla2[],2,0),"")</f>
        <v/>
      </c>
      <c r="J131" s="9" t="str">
        <f>IFERROR(VLOOKUP(Tabla1[[#This Row],[Agua y Jabón]],Tabla2[],2,0),"")</f>
        <v/>
      </c>
      <c r="K131" s="10" t="str">
        <f>IFERROR(VLOOKUP(Tabla1[[#This Row],[Guantes]],Tabla2[],2,0),"")</f>
        <v/>
      </c>
    </row>
    <row r="132" spans="1:11" x14ac:dyDescent="0.25">
      <c r="A132" s="9" t="str">
        <f>Tabla1[[#This Row],[id]]</f>
        <v>124</v>
      </c>
      <c r="B132" s="9" t="str">
        <f>IF(Tabla1[[#This Row],[Observador]]="","",Tabla1[[#This Row],[Observador]])</f>
        <v/>
      </c>
      <c r="C132" s="16" t="str">
        <f>IF(Tabla1[[#This Row],[Fecha]]="","",Tabla1[[#This Row],[Fecha]])</f>
        <v/>
      </c>
      <c r="D132" s="16" t="str">
        <f>IF(Tabla1[[#This Row],[Unidad]]="","",Tabla1[[#This Row],[Unidad]])</f>
        <v/>
      </c>
      <c r="E132" s="16" t="str">
        <f>IF(Tabla1[[#This Row],[Nº DE OPORTUNIDAD]]="","","OPORTUNIDAD "&amp;TEXT(Tabla1[[#This Row],[Nº DE OPORTUNIDAD]],"000"))</f>
        <v/>
      </c>
      <c r="F132" s="16" t="str">
        <f>IF(Tabla1[[#This Row],[Momento]]="","",Tabla1[[#This Row],[Momento]])</f>
        <v/>
      </c>
      <c r="G132" s="16" t="str">
        <f>IF(Tabla1[[#This Row],[Categoría profesional]]="","",Tabla1[[#This Row],[Categoría profesional]])</f>
        <v/>
      </c>
      <c r="H132" s="10" t="str">
        <f>IFERROR(VLOOKUP(Tabla1[[#This Row],[HM]],Tabla2[],2,0),"")</f>
        <v/>
      </c>
      <c r="I132" s="10" t="str">
        <f>IFERROR(VLOOKUP(Tabla1[[#This Row],[PBA]],Tabla2[],2,0),"")</f>
        <v/>
      </c>
      <c r="J132" s="9" t="str">
        <f>IFERROR(VLOOKUP(Tabla1[[#This Row],[Agua y Jabón]],Tabla2[],2,0),"")</f>
        <v/>
      </c>
      <c r="K132" s="10" t="str">
        <f>IFERROR(VLOOKUP(Tabla1[[#This Row],[Guantes]],Tabla2[],2,0),"")</f>
        <v/>
      </c>
    </row>
    <row r="133" spans="1:11" x14ac:dyDescent="0.25">
      <c r="A133" s="9" t="str">
        <f>Tabla1[[#This Row],[id]]</f>
        <v>125</v>
      </c>
      <c r="B133" s="9" t="str">
        <f>IF(Tabla1[[#This Row],[Observador]]="","",Tabla1[[#This Row],[Observador]])</f>
        <v/>
      </c>
      <c r="C133" s="16" t="str">
        <f>IF(Tabla1[[#This Row],[Fecha]]="","",Tabla1[[#This Row],[Fecha]])</f>
        <v/>
      </c>
      <c r="D133" s="16" t="str">
        <f>IF(Tabla1[[#This Row],[Unidad]]="","",Tabla1[[#This Row],[Unidad]])</f>
        <v/>
      </c>
      <c r="E133" s="16" t="str">
        <f>IF(Tabla1[[#This Row],[Nº DE OPORTUNIDAD]]="","","OPORTUNIDAD "&amp;TEXT(Tabla1[[#This Row],[Nº DE OPORTUNIDAD]],"000"))</f>
        <v/>
      </c>
      <c r="F133" s="16" t="str">
        <f>IF(Tabla1[[#This Row],[Momento]]="","",Tabla1[[#This Row],[Momento]])</f>
        <v/>
      </c>
      <c r="G133" s="16" t="str">
        <f>IF(Tabla1[[#This Row],[Categoría profesional]]="","",Tabla1[[#This Row],[Categoría profesional]])</f>
        <v/>
      </c>
      <c r="H133" s="10" t="str">
        <f>IFERROR(VLOOKUP(Tabla1[[#This Row],[HM]],Tabla2[],2,0),"")</f>
        <v/>
      </c>
      <c r="I133" s="10" t="str">
        <f>IFERROR(VLOOKUP(Tabla1[[#This Row],[PBA]],Tabla2[],2,0),"")</f>
        <v/>
      </c>
      <c r="J133" s="9" t="str">
        <f>IFERROR(VLOOKUP(Tabla1[[#This Row],[Agua y Jabón]],Tabla2[],2,0),"")</f>
        <v/>
      </c>
      <c r="K133" s="10" t="str">
        <f>IFERROR(VLOOKUP(Tabla1[[#This Row],[Guantes]],Tabla2[],2,0),"")</f>
        <v/>
      </c>
    </row>
    <row r="134" spans="1:11" x14ac:dyDescent="0.25">
      <c r="A134" s="9" t="str">
        <f>Tabla1[[#This Row],[id]]</f>
        <v>126</v>
      </c>
      <c r="B134" s="9" t="str">
        <f>IF(Tabla1[[#This Row],[Observador]]="","",Tabla1[[#This Row],[Observador]])</f>
        <v/>
      </c>
      <c r="C134" s="16" t="str">
        <f>IF(Tabla1[[#This Row],[Fecha]]="","",Tabla1[[#This Row],[Fecha]])</f>
        <v/>
      </c>
      <c r="D134" s="16" t="str">
        <f>IF(Tabla1[[#This Row],[Unidad]]="","",Tabla1[[#This Row],[Unidad]])</f>
        <v/>
      </c>
      <c r="E134" s="16" t="str">
        <f>IF(Tabla1[[#This Row],[Nº DE OPORTUNIDAD]]="","","OPORTUNIDAD "&amp;TEXT(Tabla1[[#This Row],[Nº DE OPORTUNIDAD]],"000"))</f>
        <v/>
      </c>
      <c r="F134" s="16" t="str">
        <f>IF(Tabla1[[#This Row],[Momento]]="","",Tabla1[[#This Row],[Momento]])</f>
        <v/>
      </c>
      <c r="G134" s="16" t="str">
        <f>IF(Tabla1[[#This Row],[Categoría profesional]]="","",Tabla1[[#This Row],[Categoría profesional]])</f>
        <v/>
      </c>
      <c r="H134" s="10" t="str">
        <f>IFERROR(VLOOKUP(Tabla1[[#This Row],[HM]],Tabla2[],2,0),"")</f>
        <v/>
      </c>
      <c r="I134" s="10" t="str">
        <f>IFERROR(VLOOKUP(Tabla1[[#This Row],[PBA]],Tabla2[],2,0),"")</f>
        <v/>
      </c>
      <c r="J134" s="9" t="str">
        <f>IFERROR(VLOOKUP(Tabla1[[#This Row],[Agua y Jabón]],Tabla2[],2,0),"")</f>
        <v/>
      </c>
      <c r="K134" s="10" t="str">
        <f>IFERROR(VLOOKUP(Tabla1[[#This Row],[Guantes]],Tabla2[],2,0),"")</f>
        <v/>
      </c>
    </row>
    <row r="135" spans="1:11" x14ac:dyDescent="0.25">
      <c r="A135" s="9" t="str">
        <f>Tabla1[[#This Row],[id]]</f>
        <v>127</v>
      </c>
      <c r="B135" s="9" t="str">
        <f>IF(Tabla1[[#This Row],[Observador]]="","",Tabla1[[#This Row],[Observador]])</f>
        <v/>
      </c>
      <c r="C135" s="16" t="str">
        <f>IF(Tabla1[[#This Row],[Fecha]]="","",Tabla1[[#This Row],[Fecha]])</f>
        <v/>
      </c>
      <c r="D135" s="16" t="str">
        <f>IF(Tabla1[[#This Row],[Unidad]]="","",Tabla1[[#This Row],[Unidad]])</f>
        <v/>
      </c>
      <c r="E135" s="16" t="str">
        <f>IF(Tabla1[[#This Row],[Nº DE OPORTUNIDAD]]="","","OPORTUNIDAD "&amp;TEXT(Tabla1[[#This Row],[Nº DE OPORTUNIDAD]],"000"))</f>
        <v/>
      </c>
      <c r="F135" s="16" t="str">
        <f>IF(Tabla1[[#This Row],[Momento]]="","",Tabla1[[#This Row],[Momento]])</f>
        <v/>
      </c>
      <c r="G135" s="16" t="str">
        <f>IF(Tabla1[[#This Row],[Categoría profesional]]="","",Tabla1[[#This Row],[Categoría profesional]])</f>
        <v/>
      </c>
      <c r="H135" s="10" t="str">
        <f>IFERROR(VLOOKUP(Tabla1[[#This Row],[HM]],Tabla2[],2,0),"")</f>
        <v/>
      </c>
      <c r="I135" s="10" t="str">
        <f>IFERROR(VLOOKUP(Tabla1[[#This Row],[PBA]],Tabla2[],2,0),"")</f>
        <v/>
      </c>
      <c r="J135" s="9" t="str">
        <f>IFERROR(VLOOKUP(Tabla1[[#This Row],[Agua y Jabón]],Tabla2[],2,0),"")</f>
        <v/>
      </c>
      <c r="K135" s="10" t="str">
        <f>IFERROR(VLOOKUP(Tabla1[[#This Row],[Guantes]],Tabla2[],2,0),"")</f>
        <v/>
      </c>
    </row>
    <row r="136" spans="1:11" x14ac:dyDescent="0.25">
      <c r="A136" s="9" t="str">
        <f>Tabla1[[#This Row],[id]]</f>
        <v>128</v>
      </c>
      <c r="B136" s="9" t="str">
        <f>IF(Tabla1[[#This Row],[Observador]]="","",Tabla1[[#This Row],[Observador]])</f>
        <v/>
      </c>
      <c r="C136" s="16" t="str">
        <f>IF(Tabla1[[#This Row],[Fecha]]="","",Tabla1[[#This Row],[Fecha]])</f>
        <v/>
      </c>
      <c r="D136" s="16" t="str">
        <f>IF(Tabla1[[#This Row],[Unidad]]="","",Tabla1[[#This Row],[Unidad]])</f>
        <v/>
      </c>
      <c r="E136" s="16" t="str">
        <f>IF(Tabla1[[#This Row],[Nº DE OPORTUNIDAD]]="","","OPORTUNIDAD "&amp;TEXT(Tabla1[[#This Row],[Nº DE OPORTUNIDAD]],"000"))</f>
        <v/>
      </c>
      <c r="F136" s="16" t="str">
        <f>IF(Tabla1[[#This Row],[Momento]]="","",Tabla1[[#This Row],[Momento]])</f>
        <v/>
      </c>
      <c r="G136" s="16" t="str">
        <f>IF(Tabla1[[#This Row],[Categoría profesional]]="","",Tabla1[[#This Row],[Categoría profesional]])</f>
        <v/>
      </c>
      <c r="H136" s="10" t="str">
        <f>IFERROR(VLOOKUP(Tabla1[[#This Row],[HM]],Tabla2[],2,0),"")</f>
        <v/>
      </c>
      <c r="I136" s="10" t="str">
        <f>IFERROR(VLOOKUP(Tabla1[[#This Row],[PBA]],Tabla2[],2,0),"")</f>
        <v/>
      </c>
      <c r="J136" s="9" t="str">
        <f>IFERROR(VLOOKUP(Tabla1[[#This Row],[Agua y Jabón]],Tabla2[],2,0),"")</f>
        <v/>
      </c>
      <c r="K136" s="10" t="str">
        <f>IFERROR(VLOOKUP(Tabla1[[#This Row],[Guantes]],Tabla2[],2,0),"")</f>
        <v/>
      </c>
    </row>
    <row r="137" spans="1:11" x14ac:dyDescent="0.25">
      <c r="A137" s="9" t="str">
        <f>Tabla1[[#This Row],[id]]</f>
        <v>129</v>
      </c>
      <c r="B137" s="9" t="str">
        <f>IF(Tabla1[[#This Row],[Observador]]="","",Tabla1[[#This Row],[Observador]])</f>
        <v/>
      </c>
      <c r="C137" s="16" t="str">
        <f>IF(Tabla1[[#This Row],[Fecha]]="","",Tabla1[[#This Row],[Fecha]])</f>
        <v/>
      </c>
      <c r="D137" s="16" t="str">
        <f>IF(Tabla1[[#This Row],[Unidad]]="","",Tabla1[[#This Row],[Unidad]])</f>
        <v/>
      </c>
      <c r="E137" s="16" t="str">
        <f>IF(Tabla1[[#This Row],[Nº DE OPORTUNIDAD]]="","","OPORTUNIDAD "&amp;TEXT(Tabla1[[#This Row],[Nº DE OPORTUNIDAD]],"000"))</f>
        <v/>
      </c>
      <c r="F137" s="16" t="str">
        <f>IF(Tabla1[[#This Row],[Momento]]="","",Tabla1[[#This Row],[Momento]])</f>
        <v/>
      </c>
      <c r="G137" s="16" t="str">
        <f>IF(Tabla1[[#This Row],[Categoría profesional]]="","",Tabla1[[#This Row],[Categoría profesional]])</f>
        <v/>
      </c>
      <c r="H137" s="10" t="str">
        <f>IFERROR(VLOOKUP(Tabla1[[#This Row],[HM]],Tabla2[],2,0),"")</f>
        <v/>
      </c>
      <c r="I137" s="10" t="str">
        <f>IFERROR(VLOOKUP(Tabla1[[#This Row],[PBA]],Tabla2[],2,0),"")</f>
        <v/>
      </c>
      <c r="J137" s="9" t="str">
        <f>IFERROR(VLOOKUP(Tabla1[[#This Row],[Agua y Jabón]],Tabla2[],2,0),"")</f>
        <v/>
      </c>
      <c r="K137" s="10" t="str">
        <f>IFERROR(VLOOKUP(Tabla1[[#This Row],[Guantes]],Tabla2[],2,0),"")</f>
        <v/>
      </c>
    </row>
    <row r="138" spans="1:11" x14ac:dyDescent="0.25">
      <c r="A138" s="9" t="str">
        <f>Tabla1[[#This Row],[id]]</f>
        <v>130</v>
      </c>
      <c r="B138" s="9" t="str">
        <f>IF(Tabla1[[#This Row],[Observador]]="","",Tabla1[[#This Row],[Observador]])</f>
        <v/>
      </c>
      <c r="C138" s="16" t="str">
        <f>IF(Tabla1[[#This Row],[Fecha]]="","",Tabla1[[#This Row],[Fecha]])</f>
        <v/>
      </c>
      <c r="D138" s="16" t="str">
        <f>IF(Tabla1[[#This Row],[Unidad]]="","",Tabla1[[#This Row],[Unidad]])</f>
        <v/>
      </c>
      <c r="E138" s="16" t="str">
        <f>IF(Tabla1[[#This Row],[Nº DE OPORTUNIDAD]]="","","OPORTUNIDAD "&amp;TEXT(Tabla1[[#This Row],[Nº DE OPORTUNIDAD]],"000"))</f>
        <v/>
      </c>
      <c r="F138" s="16" t="str">
        <f>IF(Tabla1[[#This Row],[Momento]]="","",Tabla1[[#This Row],[Momento]])</f>
        <v/>
      </c>
      <c r="G138" s="16" t="str">
        <f>IF(Tabla1[[#This Row],[Categoría profesional]]="","",Tabla1[[#This Row],[Categoría profesional]])</f>
        <v/>
      </c>
      <c r="H138" s="10" t="str">
        <f>IFERROR(VLOOKUP(Tabla1[[#This Row],[HM]],Tabla2[],2,0),"")</f>
        <v/>
      </c>
      <c r="I138" s="10" t="str">
        <f>IFERROR(VLOOKUP(Tabla1[[#This Row],[PBA]],Tabla2[],2,0),"")</f>
        <v/>
      </c>
      <c r="J138" s="9" t="str">
        <f>IFERROR(VLOOKUP(Tabla1[[#This Row],[Agua y Jabón]],Tabla2[],2,0),"")</f>
        <v/>
      </c>
      <c r="K138" s="10" t="str">
        <f>IFERROR(VLOOKUP(Tabla1[[#This Row],[Guantes]],Tabla2[],2,0),"")</f>
        <v/>
      </c>
    </row>
    <row r="139" spans="1:11" x14ac:dyDescent="0.25">
      <c r="A139" s="9" t="str">
        <f>Tabla1[[#This Row],[id]]</f>
        <v>131</v>
      </c>
      <c r="B139" s="9" t="str">
        <f>IF(Tabla1[[#This Row],[Observador]]="","",Tabla1[[#This Row],[Observador]])</f>
        <v/>
      </c>
      <c r="C139" s="16" t="str">
        <f>IF(Tabla1[[#This Row],[Fecha]]="","",Tabla1[[#This Row],[Fecha]])</f>
        <v/>
      </c>
      <c r="D139" s="16" t="str">
        <f>IF(Tabla1[[#This Row],[Unidad]]="","",Tabla1[[#This Row],[Unidad]])</f>
        <v/>
      </c>
      <c r="E139" s="16" t="str">
        <f>IF(Tabla1[[#This Row],[Nº DE OPORTUNIDAD]]="","","OPORTUNIDAD "&amp;TEXT(Tabla1[[#This Row],[Nº DE OPORTUNIDAD]],"000"))</f>
        <v/>
      </c>
      <c r="F139" s="16" t="str">
        <f>IF(Tabla1[[#This Row],[Momento]]="","",Tabla1[[#This Row],[Momento]])</f>
        <v/>
      </c>
      <c r="G139" s="16" t="str">
        <f>IF(Tabla1[[#This Row],[Categoría profesional]]="","",Tabla1[[#This Row],[Categoría profesional]])</f>
        <v/>
      </c>
      <c r="H139" s="10" t="str">
        <f>IFERROR(VLOOKUP(Tabla1[[#This Row],[HM]],Tabla2[],2,0),"")</f>
        <v/>
      </c>
      <c r="I139" s="10" t="str">
        <f>IFERROR(VLOOKUP(Tabla1[[#This Row],[PBA]],Tabla2[],2,0),"")</f>
        <v/>
      </c>
      <c r="J139" s="9" t="str">
        <f>IFERROR(VLOOKUP(Tabla1[[#This Row],[Agua y Jabón]],Tabla2[],2,0),"")</f>
        <v/>
      </c>
      <c r="K139" s="10" t="str">
        <f>IFERROR(VLOOKUP(Tabla1[[#This Row],[Guantes]],Tabla2[],2,0),"")</f>
        <v/>
      </c>
    </row>
    <row r="140" spans="1:11" x14ac:dyDescent="0.25">
      <c r="A140" s="9" t="str">
        <f>Tabla1[[#This Row],[id]]</f>
        <v>132</v>
      </c>
      <c r="B140" s="9" t="str">
        <f>IF(Tabla1[[#This Row],[Observador]]="","",Tabla1[[#This Row],[Observador]])</f>
        <v/>
      </c>
      <c r="C140" s="16" t="str">
        <f>IF(Tabla1[[#This Row],[Fecha]]="","",Tabla1[[#This Row],[Fecha]])</f>
        <v/>
      </c>
      <c r="D140" s="16" t="str">
        <f>IF(Tabla1[[#This Row],[Unidad]]="","",Tabla1[[#This Row],[Unidad]])</f>
        <v/>
      </c>
      <c r="E140" s="16" t="str">
        <f>IF(Tabla1[[#This Row],[Nº DE OPORTUNIDAD]]="","","OPORTUNIDAD "&amp;TEXT(Tabla1[[#This Row],[Nº DE OPORTUNIDAD]],"000"))</f>
        <v/>
      </c>
      <c r="F140" s="16" t="str">
        <f>IF(Tabla1[[#This Row],[Momento]]="","",Tabla1[[#This Row],[Momento]])</f>
        <v/>
      </c>
      <c r="G140" s="16" t="str">
        <f>IF(Tabla1[[#This Row],[Categoría profesional]]="","",Tabla1[[#This Row],[Categoría profesional]])</f>
        <v/>
      </c>
      <c r="H140" s="10" t="str">
        <f>IFERROR(VLOOKUP(Tabla1[[#This Row],[HM]],Tabla2[],2,0),"")</f>
        <v/>
      </c>
      <c r="I140" s="10" t="str">
        <f>IFERROR(VLOOKUP(Tabla1[[#This Row],[PBA]],Tabla2[],2,0),"")</f>
        <v/>
      </c>
      <c r="J140" s="9" t="str">
        <f>IFERROR(VLOOKUP(Tabla1[[#This Row],[Agua y Jabón]],Tabla2[],2,0),"")</f>
        <v/>
      </c>
      <c r="K140" s="10" t="str">
        <f>IFERROR(VLOOKUP(Tabla1[[#This Row],[Guantes]],Tabla2[],2,0),"")</f>
        <v/>
      </c>
    </row>
    <row r="141" spans="1:11" x14ac:dyDescent="0.25">
      <c r="A141" s="9" t="str">
        <f>Tabla1[[#This Row],[id]]</f>
        <v>133</v>
      </c>
      <c r="B141" s="9" t="str">
        <f>IF(Tabla1[[#This Row],[Observador]]="","",Tabla1[[#This Row],[Observador]])</f>
        <v/>
      </c>
      <c r="C141" s="16" t="str">
        <f>IF(Tabla1[[#This Row],[Fecha]]="","",Tabla1[[#This Row],[Fecha]])</f>
        <v/>
      </c>
      <c r="D141" s="16" t="str">
        <f>IF(Tabla1[[#This Row],[Unidad]]="","",Tabla1[[#This Row],[Unidad]])</f>
        <v/>
      </c>
      <c r="E141" s="16" t="str">
        <f>IF(Tabla1[[#This Row],[Nº DE OPORTUNIDAD]]="","","OPORTUNIDAD "&amp;TEXT(Tabla1[[#This Row],[Nº DE OPORTUNIDAD]],"000"))</f>
        <v/>
      </c>
      <c r="F141" s="16" t="str">
        <f>IF(Tabla1[[#This Row],[Momento]]="","",Tabla1[[#This Row],[Momento]])</f>
        <v/>
      </c>
      <c r="G141" s="16" t="str">
        <f>IF(Tabla1[[#This Row],[Categoría profesional]]="","",Tabla1[[#This Row],[Categoría profesional]])</f>
        <v/>
      </c>
      <c r="H141" s="10" t="str">
        <f>IFERROR(VLOOKUP(Tabla1[[#This Row],[HM]],Tabla2[],2,0),"")</f>
        <v/>
      </c>
      <c r="I141" s="10" t="str">
        <f>IFERROR(VLOOKUP(Tabla1[[#This Row],[PBA]],Tabla2[],2,0),"")</f>
        <v/>
      </c>
      <c r="J141" s="9" t="str">
        <f>IFERROR(VLOOKUP(Tabla1[[#This Row],[Agua y Jabón]],Tabla2[],2,0),"")</f>
        <v/>
      </c>
      <c r="K141" s="10" t="str">
        <f>IFERROR(VLOOKUP(Tabla1[[#This Row],[Guantes]],Tabla2[],2,0),"")</f>
        <v/>
      </c>
    </row>
    <row r="142" spans="1:11" x14ac:dyDescent="0.25">
      <c r="A142" s="9" t="str">
        <f>Tabla1[[#This Row],[id]]</f>
        <v>134</v>
      </c>
      <c r="B142" s="9" t="str">
        <f>IF(Tabla1[[#This Row],[Observador]]="","",Tabla1[[#This Row],[Observador]])</f>
        <v/>
      </c>
      <c r="C142" s="16" t="str">
        <f>IF(Tabla1[[#This Row],[Fecha]]="","",Tabla1[[#This Row],[Fecha]])</f>
        <v/>
      </c>
      <c r="D142" s="16" t="str">
        <f>IF(Tabla1[[#This Row],[Unidad]]="","",Tabla1[[#This Row],[Unidad]])</f>
        <v/>
      </c>
      <c r="E142" s="16" t="str">
        <f>IF(Tabla1[[#This Row],[Nº DE OPORTUNIDAD]]="","","OPORTUNIDAD "&amp;TEXT(Tabla1[[#This Row],[Nº DE OPORTUNIDAD]],"000"))</f>
        <v/>
      </c>
      <c r="F142" s="16" t="str">
        <f>IF(Tabla1[[#This Row],[Momento]]="","",Tabla1[[#This Row],[Momento]])</f>
        <v/>
      </c>
      <c r="G142" s="16" t="str">
        <f>IF(Tabla1[[#This Row],[Categoría profesional]]="","",Tabla1[[#This Row],[Categoría profesional]])</f>
        <v/>
      </c>
      <c r="H142" s="10" t="str">
        <f>IFERROR(VLOOKUP(Tabla1[[#This Row],[HM]],Tabla2[],2,0),"")</f>
        <v/>
      </c>
      <c r="I142" s="10" t="str">
        <f>IFERROR(VLOOKUP(Tabla1[[#This Row],[PBA]],Tabla2[],2,0),"")</f>
        <v/>
      </c>
      <c r="J142" s="9" t="str">
        <f>IFERROR(VLOOKUP(Tabla1[[#This Row],[Agua y Jabón]],Tabla2[],2,0),"")</f>
        <v/>
      </c>
      <c r="K142" s="10" t="str">
        <f>IFERROR(VLOOKUP(Tabla1[[#This Row],[Guantes]],Tabla2[],2,0),"")</f>
        <v/>
      </c>
    </row>
    <row r="143" spans="1:11" x14ac:dyDescent="0.25">
      <c r="A143" s="9" t="str">
        <f>Tabla1[[#This Row],[id]]</f>
        <v>135</v>
      </c>
      <c r="B143" s="9" t="str">
        <f>IF(Tabla1[[#This Row],[Observador]]="","",Tabla1[[#This Row],[Observador]])</f>
        <v/>
      </c>
      <c r="C143" s="16" t="str">
        <f>IF(Tabla1[[#This Row],[Fecha]]="","",Tabla1[[#This Row],[Fecha]])</f>
        <v/>
      </c>
      <c r="D143" s="16" t="str">
        <f>IF(Tabla1[[#This Row],[Unidad]]="","",Tabla1[[#This Row],[Unidad]])</f>
        <v/>
      </c>
      <c r="E143" s="16" t="str">
        <f>IF(Tabla1[[#This Row],[Nº DE OPORTUNIDAD]]="","","OPORTUNIDAD "&amp;TEXT(Tabla1[[#This Row],[Nº DE OPORTUNIDAD]],"000"))</f>
        <v/>
      </c>
      <c r="F143" s="16" t="str">
        <f>IF(Tabla1[[#This Row],[Momento]]="","",Tabla1[[#This Row],[Momento]])</f>
        <v/>
      </c>
      <c r="G143" s="16" t="str">
        <f>IF(Tabla1[[#This Row],[Categoría profesional]]="","",Tabla1[[#This Row],[Categoría profesional]])</f>
        <v/>
      </c>
      <c r="H143" s="10" t="str">
        <f>IFERROR(VLOOKUP(Tabla1[[#This Row],[HM]],Tabla2[],2,0),"")</f>
        <v/>
      </c>
      <c r="I143" s="10" t="str">
        <f>IFERROR(VLOOKUP(Tabla1[[#This Row],[PBA]],Tabla2[],2,0),"")</f>
        <v/>
      </c>
      <c r="J143" s="9" t="str">
        <f>IFERROR(VLOOKUP(Tabla1[[#This Row],[Agua y Jabón]],Tabla2[],2,0),"")</f>
        <v/>
      </c>
      <c r="K143" s="10" t="str">
        <f>IFERROR(VLOOKUP(Tabla1[[#This Row],[Guantes]],Tabla2[],2,0),"")</f>
        <v/>
      </c>
    </row>
    <row r="144" spans="1:11" x14ac:dyDescent="0.25">
      <c r="A144" s="9" t="str">
        <f>Tabla1[[#This Row],[id]]</f>
        <v>136</v>
      </c>
      <c r="B144" s="9" t="str">
        <f>IF(Tabla1[[#This Row],[Observador]]="","",Tabla1[[#This Row],[Observador]])</f>
        <v/>
      </c>
      <c r="C144" s="16" t="str">
        <f>IF(Tabla1[[#This Row],[Fecha]]="","",Tabla1[[#This Row],[Fecha]])</f>
        <v/>
      </c>
      <c r="D144" s="16" t="str">
        <f>IF(Tabla1[[#This Row],[Unidad]]="","",Tabla1[[#This Row],[Unidad]])</f>
        <v/>
      </c>
      <c r="E144" s="16" t="str">
        <f>IF(Tabla1[[#This Row],[Nº DE OPORTUNIDAD]]="","","OPORTUNIDAD "&amp;TEXT(Tabla1[[#This Row],[Nº DE OPORTUNIDAD]],"000"))</f>
        <v/>
      </c>
      <c r="F144" s="16" t="str">
        <f>IF(Tabla1[[#This Row],[Momento]]="","",Tabla1[[#This Row],[Momento]])</f>
        <v/>
      </c>
      <c r="G144" s="16" t="str">
        <f>IF(Tabla1[[#This Row],[Categoría profesional]]="","",Tabla1[[#This Row],[Categoría profesional]])</f>
        <v/>
      </c>
      <c r="H144" s="10" t="str">
        <f>IFERROR(VLOOKUP(Tabla1[[#This Row],[HM]],Tabla2[],2,0),"")</f>
        <v/>
      </c>
      <c r="I144" s="10" t="str">
        <f>IFERROR(VLOOKUP(Tabla1[[#This Row],[PBA]],Tabla2[],2,0),"")</f>
        <v/>
      </c>
      <c r="J144" s="9" t="str">
        <f>IFERROR(VLOOKUP(Tabla1[[#This Row],[Agua y Jabón]],Tabla2[],2,0),"")</f>
        <v/>
      </c>
      <c r="K144" s="10" t="str">
        <f>IFERROR(VLOOKUP(Tabla1[[#This Row],[Guantes]],Tabla2[],2,0),"")</f>
        <v/>
      </c>
    </row>
    <row r="145" spans="1:11" x14ac:dyDescent="0.25">
      <c r="A145" s="9" t="str">
        <f>Tabla1[[#This Row],[id]]</f>
        <v>137</v>
      </c>
      <c r="B145" s="9" t="str">
        <f>IF(Tabla1[[#This Row],[Observador]]="","",Tabla1[[#This Row],[Observador]])</f>
        <v/>
      </c>
      <c r="C145" s="16" t="str">
        <f>IF(Tabla1[[#This Row],[Fecha]]="","",Tabla1[[#This Row],[Fecha]])</f>
        <v/>
      </c>
      <c r="D145" s="16" t="str">
        <f>IF(Tabla1[[#This Row],[Unidad]]="","",Tabla1[[#This Row],[Unidad]])</f>
        <v/>
      </c>
      <c r="E145" s="16" t="str">
        <f>IF(Tabla1[[#This Row],[Nº DE OPORTUNIDAD]]="","","OPORTUNIDAD "&amp;TEXT(Tabla1[[#This Row],[Nº DE OPORTUNIDAD]],"000"))</f>
        <v/>
      </c>
      <c r="F145" s="16" t="str">
        <f>IF(Tabla1[[#This Row],[Momento]]="","",Tabla1[[#This Row],[Momento]])</f>
        <v/>
      </c>
      <c r="G145" s="16" t="str">
        <f>IF(Tabla1[[#This Row],[Categoría profesional]]="","",Tabla1[[#This Row],[Categoría profesional]])</f>
        <v/>
      </c>
      <c r="H145" s="10" t="str">
        <f>IFERROR(VLOOKUP(Tabla1[[#This Row],[HM]],Tabla2[],2,0),"")</f>
        <v/>
      </c>
      <c r="I145" s="10" t="str">
        <f>IFERROR(VLOOKUP(Tabla1[[#This Row],[PBA]],Tabla2[],2,0),"")</f>
        <v/>
      </c>
      <c r="J145" s="9" t="str">
        <f>IFERROR(VLOOKUP(Tabla1[[#This Row],[Agua y Jabón]],Tabla2[],2,0),"")</f>
        <v/>
      </c>
      <c r="K145" s="10" t="str">
        <f>IFERROR(VLOOKUP(Tabla1[[#This Row],[Guantes]],Tabla2[],2,0),"")</f>
        <v/>
      </c>
    </row>
    <row r="146" spans="1:11" x14ac:dyDescent="0.25">
      <c r="A146" s="9" t="str">
        <f>Tabla1[[#This Row],[id]]</f>
        <v>138</v>
      </c>
      <c r="B146" s="9" t="str">
        <f>IF(Tabla1[[#This Row],[Observador]]="","",Tabla1[[#This Row],[Observador]])</f>
        <v/>
      </c>
      <c r="C146" s="16" t="str">
        <f>IF(Tabla1[[#This Row],[Fecha]]="","",Tabla1[[#This Row],[Fecha]])</f>
        <v/>
      </c>
      <c r="D146" s="16" t="str">
        <f>IF(Tabla1[[#This Row],[Unidad]]="","",Tabla1[[#This Row],[Unidad]])</f>
        <v/>
      </c>
      <c r="E146" s="16" t="str">
        <f>IF(Tabla1[[#This Row],[Nº DE OPORTUNIDAD]]="","","OPORTUNIDAD "&amp;TEXT(Tabla1[[#This Row],[Nº DE OPORTUNIDAD]],"000"))</f>
        <v/>
      </c>
      <c r="F146" s="16" t="str">
        <f>IF(Tabla1[[#This Row],[Momento]]="","",Tabla1[[#This Row],[Momento]])</f>
        <v/>
      </c>
      <c r="G146" s="16" t="str">
        <f>IF(Tabla1[[#This Row],[Categoría profesional]]="","",Tabla1[[#This Row],[Categoría profesional]])</f>
        <v/>
      </c>
      <c r="H146" s="10" t="str">
        <f>IFERROR(VLOOKUP(Tabla1[[#This Row],[HM]],Tabla2[],2,0),"")</f>
        <v/>
      </c>
      <c r="I146" s="10" t="str">
        <f>IFERROR(VLOOKUP(Tabla1[[#This Row],[PBA]],Tabla2[],2,0),"")</f>
        <v/>
      </c>
      <c r="J146" s="9" t="str">
        <f>IFERROR(VLOOKUP(Tabla1[[#This Row],[Agua y Jabón]],Tabla2[],2,0),"")</f>
        <v/>
      </c>
      <c r="K146" s="10" t="str">
        <f>IFERROR(VLOOKUP(Tabla1[[#This Row],[Guantes]],Tabla2[],2,0),"")</f>
        <v/>
      </c>
    </row>
    <row r="147" spans="1:11" x14ac:dyDescent="0.25">
      <c r="A147" s="9" t="str">
        <f>Tabla1[[#This Row],[id]]</f>
        <v>139</v>
      </c>
      <c r="B147" s="9" t="str">
        <f>IF(Tabla1[[#This Row],[Observador]]="","",Tabla1[[#This Row],[Observador]])</f>
        <v/>
      </c>
      <c r="C147" s="16" t="str">
        <f>IF(Tabla1[[#This Row],[Fecha]]="","",Tabla1[[#This Row],[Fecha]])</f>
        <v/>
      </c>
      <c r="D147" s="16" t="str">
        <f>IF(Tabla1[[#This Row],[Unidad]]="","",Tabla1[[#This Row],[Unidad]])</f>
        <v/>
      </c>
      <c r="E147" s="16" t="str">
        <f>IF(Tabla1[[#This Row],[Nº DE OPORTUNIDAD]]="","","OPORTUNIDAD "&amp;TEXT(Tabla1[[#This Row],[Nº DE OPORTUNIDAD]],"000"))</f>
        <v/>
      </c>
      <c r="F147" s="16" t="str">
        <f>IF(Tabla1[[#This Row],[Momento]]="","",Tabla1[[#This Row],[Momento]])</f>
        <v/>
      </c>
      <c r="G147" s="16" t="str">
        <f>IF(Tabla1[[#This Row],[Categoría profesional]]="","",Tabla1[[#This Row],[Categoría profesional]])</f>
        <v/>
      </c>
      <c r="H147" s="10" t="str">
        <f>IFERROR(VLOOKUP(Tabla1[[#This Row],[HM]],Tabla2[],2,0),"")</f>
        <v/>
      </c>
      <c r="I147" s="10" t="str">
        <f>IFERROR(VLOOKUP(Tabla1[[#This Row],[PBA]],Tabla2[],2,0),"")</f>
        <v/>
      </c>
      <c r="J147" s="9" t="str">
        <f>IFERROR(VLOOKUP(Tabla1[[#This Row],[Agua y Jabón]],Tabla2[],2,0),"")</f>
        <v/>
      </c>
      <c r="K147" s="10" t="str">
        <f>IFERROR(VLOOKUP(Tabla1[[#This Row],[Guantes]],Tabla2[],2,0),"")</f>
        <v/>
      </c>
    </row>
    <row r="148" spans="1:11" x14ac:dyDescent="0.25">
      <c r="A148" s="9" t="str">
        <f>Tabla1[[#This Row],[id]]</f>
        <v>140</v>
      </c>
      <c r="B148" s="9" t="str">
        <f>IF(Tabla1[[#This Row],[Observador]]="","",Tabla1[[#This Row],[Observador]])</f>
        <v/>
      </c>
      <c r="C148" s="16" t="str">
        <f>IF(Tabla1[[#This Row],[Fecha]]="","",Tabla1[[#This Row],[Fecha]])</f>
        <v/>
      </c>
      <c r="D148" s="16" t="str">
        <f>IF(Tabla1[[#This Row],[Unidad]]="","",Tabla1[[#This Row],[Unidad]])</f>
        <v/>
      </c>
      <c r="E148" s="16" t="str">
        <f>IF(Tabla1[[#This Row],[Nº DE OPORTUNIDAD]]="","","OPORTUNIDAD "&amp;TEXT(Tabla1[[#This Row],[Nº DE OPORTUNIDAD]],"000"))</f>
        <v/>
      </c>
      <c r="F148" s="16" t="str">
        <f>IF(Tabla1[[#This Row],[Momento]]="","",Tabla1[[#This Row],[Momento]])</f>
        <v/>
      </c>
      <c r="G148" s="16" t="str">
        <f>IF(Tabla1[[#This Row],[Categoría profesional]]="","",Tabla1[[#This Row],[Categoría profesional]])</f>
        <v/>
      </c>
      <c r="H148" s="10" t="str">
        <f>IFERROR(VLOOKUP(Tabla1[[#This Row],[HM]],Tabla2[],2,0),"")</f>
        <v/>
      </c>
      <c r="I148" s="10" t="str">
        <f>IFERROR(VLOOKUP(Tabla1[[#This Row],[PBA]],Tabla2[],2,0),"")</f>
        <v/>
      </c>
      <c r="J148" s="9" t="str">
        <f>IFERROR(VLOOKUP(Tabla1[[#This Row],[Agua y Jabón]],Tabla2[],2,0),"")</f>
        <v/>
      </c>
      <c r="K148" s="10" t="str">
        <f>IFERROR(VLOOKUP(Tabla1[[#This Row],[Guantes]],Tabla2[],2,0),"")</f>
        <v/>
      </c>
    </row>
    <row r="149" spans="1:11" x14ac:dyDescent="0.25">
      <c r="A149" s="9" t="str">
        <f>Tabla1[[#This Row],[id]]</f>
        <v>141</v>
      </c>
      <c r="B149" s="9" t="str">
        <f>IF(Tabla1[[#This Row],[Observador]]="","",Tabla1[[#This Row],[Observador]])</f>
        <v/>
      </c>
      <c r="C149" s="16" t="str">
        <f>IF(Tabla1[[#This Row],[Fecha]]="","",Tabla1[[#This Row],[Fecha]])</f>
        <v/>
      </c>
      <c r="D149" s="16" t="str">
        <f>IF(Tabla1[[#This Row],[Unidad]]="","",Tabla1[[#This Row],[Unidad]])</f>
        <v/>
      </c>
      <c r="E149" s="16" t="str">
        <f>IF(Tabla1[[#This Row],[Nº DE OPORTUNIDAD]]="","","OPORTUNIDAD "&amp;TEXT(Tabla1[[#This Row],[Nº DE OPORTUNIDAD]],"000"))</f>
        <v/>
      </c>
      <c r="F149" s="16" t="str">
        <f>IF(Tabla1[[#This Row],[Momento]]="","",Tabla1[[#This Row],[Momento]])</f>
        <v/>
      </c>
      <c r="G149" s="16" t="str">
        <f>IF(Tabla1[[#This Row],[Categoría profesional]]="","",Tabla1[[#This Row],[Categoría profesional]])</f>
        <v/>
      </c>
      <c r="H149" s="10" t="str">
        <f>IFERROR(VLOOKUP(Tabla1[[#This Row],[HM]],Tabla2[],2,0),"")</f>
        <v/>
      </c>
      <c r="I149" s="10" t="str">
        <f>IFERROR(VLOOKUP(Tabla1[[#This Row],[PBA]],Tabla2[],2,0),"")</f>
        <v/>
      </c>
      <c r="J149" s="9" t="str">
        <f>IFERROR(VLOOKUP(Tabla1[[#This Row],[Agua y Jabón]],Tabla2[],2,0),"")</f>
        <v/>
      </c>
      <c r="K149" s="10" t="str">
        <f>IFERROR(VLOOKUP(Tabla1[[#This Row],[Guantes]],Tabla2[],2,0),"")</f>
        <v/>
      </c>
    </row>
    <row r="150" spans="1:11" x14ac:dyDescent="0.25">
      <c r="A150" s="9" t="str">
        <f>Tabla1[[#This Row],[id]]</f>
        <v>142</v>
      </c>
      <c r="B150" s="9" t="str">
        <f>IF(Tabla1[[#This Row],[Observador]]="","",Tabla1[[#This Row],[Observador]])</f>
        <v/>
      </c>
      <c r="C150" s="16" t="str">
        <f>IF(Tabla1[[#This Row],[Fecha]]="","",Tabla1[[#This Row],[Fecha]])</f>
        <v/>
      </c>
      <c r="D150" s="16" t="str">
        <f>IF(Tabla1[[#This Row],[Unidad]]="","",Tabla1[[#This Row],[Unidad]])</f>
        <v/>
      </c>
      <c r="E150" s="16" t="str">
        <f>IF(Tabla1[[#This Row],[Nº DE OPORTUNIDAD]]="","","OPORTUNIDAD "&amp;TEXT(Tabla1[[#This Row],[Nº DE OPORTUNIDAD]],"000"))</f>
        <v/>
      </c>
      <c r="F150" s="16" t="str">
        <f>IF(Tabla1[[#This Row],[Momento]]="","",Tabla1[[#This Row],[Momento]])</f>
        <v/>
      </c>
      <c r="G150" s="16" t="str">
        <f>IF(Tabla1[[#This Row],[Categoría profesional]]="","",Tabla1[[#This Row],[Categoría profesional]])</f>
        <v/>
      </c>
      <c r="H150" s="10" t="str">
        <f>IFERROR(VLOOKUP(Tabla1[[#This Row],[HM]],Tabla2[],2,0),"")</f>
        <v/>
      </c>
      <c r="I150" s="10" t="str">
        <f>IFERROR(VLOOKUP(Tabla1[[#This Row],[PBA]],Tabla2[],2,0),"")</f>
        <v/>
      </c>
      <c r="J150" s="9" t="str">
        <f>IFERROR(VLOOKUP(Tabla1[[#This Row],[Agua y Jabón]],Tabla2[],2,0),"")</f>
        <v/>
      </c>
      <c r="K150" s="10" t="str">
        <f>IFERROR(VLOOKUP(Tabla1[[#This Row],[Guantes]],Tabla2[],2,0),"")</f>
        <v/>
      </c>
    </row>
    <row r="151" spans="1:11" x14ac:dyDescent="0.25">
      <c r="A151" s="9" t="str">
        <f>Tabla1[[#This Row],[id]]</f>
        <v>143</v>
      </c>
      <c r="B151" s="9" t="str">
        <f>IF(Tabla1[[#This Row],[Observador]]="","",Tabla1[[#This Row],[Observador]])</f>
        <v/>
      </c>
      <c r="C151" s="16" t="str">
        <f>IF(Tabla1[[#This Row],[Fecha]]="","",Tabla1[[#This Row],[Fecha]])</f>
        <v/>
      </c>
      <c r="D151" s="16" t="str">
        <f>IF(Tabla1[[#This Row],[Unidad]]="","",Tabla1[[#This Row],[Unidad]])</f>
        <v/>
      </c>
      <c r="E151" s="16" t="str">
        <f>IF(Tabla1[[#This Row],[Nº DE OPORTUNIDAD]]="","","OPORTUNIDAD "&amp;TEXT(Tabla1[[#This Row],[Nº DE OPORTUNIDAD]],"000"))</f>
        <v/>
      </c>
      <c r="F151" s="16" t="str">
        <f>IF(Tabla1[[#This Row],[Momento]]="","",Tabla1[[#This Row],[Momento]])</f>
        <v/>
      </c>
      <c r="G151" s="16" t="str">
        <f>IF(Tabla1[[#This Row],[Categoría profesional]]="","",Tabla1[[#This Row],[Categoría profesional]])</f>
        <v/>
      </c>
      <c r="H151" s="10" t="str">
        <f>IFERROR(VLOOKUP(Tabla1[[#This Row],[HM]],Tabla2[],2,0),"")</f>
        <v/>
      </c>
      <c r="I151" s="10" t="str">
        <f>IFERROR(VLOOKUP(Tabla1[[#This Row],[PBA]],Tabla2[],2,0),"")</f>
        <v/>
      </c>
      <c r="J151" s="9" t="str">
        <f>IFERROR(VLOOKUP(Tabla1[[#This Row],[Agua y Jabón]],Tabla2[],2,0),"")</f>
        <v/>
      </c>
      <c r="K151" s="10" t="str">
        <f>IFERROR(VLOOKUP(Tabla1[[#This Row],[Guantes]],Tabla2[],2,0),"")</f>
        <v/>
      </c>
    </row>
    <row r="152" spans="1:11" x14ac:dyDescent="0.25">
      <c r="A152" s="9" t="str">
        <f>Tabla1[[#This Row],[id]]</f>
        <v>144</v>
      </c>
      <c r="B152" s="9" t="str">
        <f>IF(Tabla1[[#This Row],[Observador]]="","",Tabla1[[#This Row],[Observador]])</f>
        <v/>
      </c>
      <c r="C152" s="16" t="str">
        <f>IF(Tabla1[[#This Row],[Fecha]]="","",Tabla1[[#This Row],[Fecha]])</f>
        <v/>
      </c>
      <c r="D152" s="16" t="str">
        <f>IF(Tabla1[[#This Row],[Unidad]]="","",Tabla1[[#This Row],[Unidad]])</f>
        <v/>
      </c>
      <c r="E152" s="16" t="str">
        <f>IF(Tabla1[[#This Row],[Nº DE OPORTUNIDAD]]="","","OPORTUNIDAD "&amp;TEXT(Tabla1[[#This Row],[Nº DE OPORTUNIDAD]],"000"))</f>
        <v/>
      </c>
      <c r="F152" s="16" t="str">
        <f>IF(Tabla1[[#This Row],[Momento]]="","",Tabla1[[#This Row],[Momento]])</f>
        <v/>
      </c>
      <c r="G152" s="16" t="str">
        <f>IF(Tabla1[[#This Row],[Categoría profesional]]="","",Tabla1[[#This Row],[Categoría profesional]])</f>
        <v/>
      </c>
      <c r="H152" s="10" t="str">
        <f>IFERROR(VLOOKUP(Tabla1[[#This Row],[HM]],Tabla2[],2,0),"")</f>
        <v/>
      </c>
      <c r="I152" s="10" t="str">
        <f>IFERROR(VLOOKUP(Tabla1[[#This Row],[PBA]],Tabla2[],2,0),"")</f>
        <v/>
      </c>
      <c r="J152" s="9" t="str">
        <f>IFERROR(VLOOKUP(Tabla1[[#This Row],[Agua y Jabón]],Tabla2[],2,0),"")</f>
        <v/>
      </c>
      <c r="K152" s="10" t="str">
        <f>IFERROR(VLOOKUP(Tabla1[[#This Row],[Guantes]],Tabla2[],2,0),"")</f>
        <v/>
      </c>
    </row>
    <row r="153" spans="1:11" x14ac:dyDescent="0.25">
      <c r="A153" s="9" t="str">
        <f>Tabla1[[#This Row],[id]]</f>
        <v>145</v>
      </c>
      <c r="B153" s="9" t="str">
        <f>IF(Tabla1[[#This Row],[Observador]]="","",Tabla1[[#This Row],[Observador]])</f>
        <v/>
      </c>
      <c r="C153" s="16" t="str">
        <f>IF(Tabla1[[#This Row],[Fecha]]="","",Tabla1[[#This Row],[Fecha]])</f>
        <v/>
      </c>
      <c r="D153" s="16" t="str">
        <f>IF(Tabla1[[#This Row],[Unidad]]="","",Tabla1[[#This Row],[Unidad]])</f>
        <v/>
      </c>
      <c r="E153" s="16" t="str">
        <f>IF(Tabla1[[#This Row],[Nº DE OPORTUNIDAD]]="","","OPORTUNIDAD "&amp;TEXT(Tabla1[[#This Row],[Nº DE OPORTUNIDAD]],"000"))</f>
        <v/>
      </c>
      <c r="F153" s="16" t="str">
        <f>IF(Tabla1[[#This Row],[Momento]]="","",Tabla1[[#This Row],[Momento]])</f>
        <v/>
      </c>
      <c r="G153" s="16" t="str">
        <f>IF(Tabla1[[#This Row],[Categoría profesional]]="","",Tabla1[[#This Row],[Categoría profesional]])</f>
        <v/>
      </c>
      <c r="H153" s="10" t="str">
        <f>IFERROR(VLOOKUP(Tabla1[[#This Row],[HM]],Tabla2[],2,0),"")</f>
        <v/>
      </c>
      <c r="I153" s="10" t="str">
        <f>IFERROR(VLOOKUP(Tabla1[[#This Row],[PBA]],Tabla2[],2,0),"")</f>
        <v/>
      </c>
      <c r="J153" s="9" t="str">
        <f>IFERROR(VLOOKUP(Tabla1[[#This Row],[Agua y Jabón]],Tabla2[],2,0),"")</f>
        <v/>
      </c>
      <c r="K153" s="10" t="str">
        <f>IFERROR(VLOOKUP(Tabla1[[#This Row],[Guantes]],Tabla2[],2,0),"")</f>
        <v/>
      </c>
    </row>
    <row r="154" spans="1:11" x14ac:dyDescent="0.25">
      <c r="A154" s="9" t="str">
        <f>Tabla1[[#This Row],[id]]</f>
        <v>146</v>
      </c>
      <c r="B154" s="9" t="str">
        <f>IF(Tabla1[[#This Row],[Observador]]="","",Tabla1[[#This Row],[Observador]])</f>
        <v/>
      </c>
      <c r="C154" s="16" t="str">
        <f>IF(Tabla1[[#This Row],[Fecha]]="","",Tabla1[[#This Row],[Fecha]])</f>
        <v/>
      </c>
      <c r="D154" s="16" t="str">
        <f>IF(Tabla1[[#This Row],[Unidad]]="","",Tabla1[[#This Row],[Unidad]])</f>
        <v/>
      </c>
      <c r="E154" s="16" t="str">
        <f>IF(Tabla1[[#This Row],[Nº DE OPORTUNIDAD]]="","","OPORTUNIDAD "&amp;TEXT(Tabla1[[#This Row],[Nº DE OPORTUNIDAD]],"000"))</f>
        <v/>
      </c>
      <c r="F154" s="16" t="str">
        <f>IF(Tabla1[[#This Row],[Momento]]="","",Tabla1[[#This Row],[Momento]])</f>
        <v/>
      </c>
      <c r="G154" s="16" t="str">
        <f>IF(Tabla1[[#This Row],[Categoría profesional]]="","",Tabla1[[#This Row],[Categoría profesional]])</f>
        <v/>
      </c>
      <c r="H154" s="10" t="str">
        <f>IFERROR(VLOOKUP(Tabla1[[#This Row],[HM]],Tabla2[],2,0),"")</f>
        <v/>
      </c>
      <c r="I154" s="10" t="str">
        <f>IFERROR(VLOOKUP(Tabla1[[#This Row],[PBA]],Tabla2[],2,0),"")</f>
        <v/>
      </c>
      <c r="J154" s="9" t="str">
        <f>IFERROR(VLOOKUP(Tabla1[[#This Row],[Agua y Jabón]],Tabla2[],2,0),"")</f>
        <v/>
      </c>
      <c r="K154" s="10" t="str">
        <f>IFERROR(VLOOKUP(Tabla1[[#This Row],[Guantes]],Tabla2[],2,0),"")</f>
        <v/>
      </c>
    </row>
    <row r="155" spans="1:11" x14ac:dyDescent="0.25">
      <c r="A155" s="9" t="str">
        <f>Tabla1[[#This Row],[id]]</f>
        <v>147</v>
      </c>
      <c r="B155" s="9" t="str">
        <f>IF(Tabla1[[#This Row],[Observador]]="","",Tabla1[[#This Row],[Observador]])</f>
        <v/>
      </c>
      <c r="C155" s="16" t="str">
        <f>IF(Tabla1[[#This Row],[Fecha]]="","",Tabla1[[#This Row],[Fecha]])</f>
        <v/>
      </c>
      <c r="D155" s="16" t="str">
        <f>IF(Tabla1[[#This Row],[Unidad]]="","",Tabla1[[#This Row],[Unidad]])</f>
        <v/>
      </c>
      <c r="E155" s="16" t="str">
        <f>IF(Tabla1[[#This Row],[Nº DE OPORTUNIDAD]]="","","OPORTUNIDAD "&amp;TEXT(Tabla1[[#This Row],[Nº DE OPORTUNIDAD]],"000"))</f>
        <v/>
      </c>
      <c r="F155" s="16" t="str">
        <f>IF(Tabla1[[#This Row],[Momento]]="","",Tabla1[[#This Row],[Momento]])</f>
        <v/>
      </c>
      <c r="G155" s="16" t="str">
        <f>IF(Tabla1[[#This Row],[Categoría profesional]]="","",Tabla1[[#This Row],[Categoría profesional]])</f>
        <v/>
      </c>
      <c r="H155" s="10" t="str">
        <f>IFERROR(VLOOKUP(Tabla1[[#This Row],[HM]],Tabla2[],2,0),"")</f>
        <v/>
      </c>
      <c r="I155" s="10" t="str">
        <f>IFERROR(VLOOKUP(Tabla1[[#This Row],[PBA]],Tabla2[],2,0),"")</f>
        <v/>
      </c>
      <c r="J155" s="9" t="str">
        <f>IFERROR(VLOOKUP(Tabla1[[#This Row],[Agua y Jabón]],Tabla2[],2,0),"")</f>
        <v/>
      </c>
      <c r="K155" s="10" t="str">
        <f>IFERROR(VLOOKUP(Tabla1[[#This Row],[Guantes]],Tabla2[],2,0),"")</f>
        <v/>
      </c>
    </row>
    <row r="156" spans="1:11" x14ac:dyDescent="0.25">
      <c r="A156" s="9" t="str">
        <f>Tabla1[[#This Row],[id]]</f>
        <v>148</v>
      </c>
      <c r="B156" s="9" t="str">
        <f>IF(Tabla1[[#This Row],[Observador]]="","",Tabla1[[#This Row],[Observador]])</f>
        <v/>
      </c>
      <c r="C156" s="16" t="str">
        <f>IF(Tabla1[[#This Row],[Fecha]]="","",Tabla1[[#This Row],[Fecha]])</f>
        <v/>
      </c>
      <c r="D156" s="16" t="str">
        <f>IF(Tabla1[[#This Row],[Unidad]]="","",Tabla1[[#This Row],[Unidad]])</f>
        <v/>
      </c>
      <c r="E156" s="16" t="str">
        <f>IF(Tabla1[[#This Row],[Nº DE OPORTUNIDAD]]="","","OPORTUNIDAD "&amp;TEXT(Tabla1[[#This Row],[Nº DE OPORTUNIDAD]],"000"))</f>
        <v/>
      </c>
      <c r="F156" s="16" t="str">
        <f>IF(Tabla1[[#This Row],[Momento]]="","",Tabla1[[#This Row],[Momento]])</f>
        <v/>
      </c>
      <c r="G156" s="16" t="str">
        <f>IF(Tabla1[[#This Row],[Categoría profesional]]="","",Tabla1[[#This Row],[Categoría profesional]])</f>
        <v/>
      </c>
      <c r="H156" s="10" t="str">
        <f>IFERROR(VLOOKUP(Tabla1[[#This Row],[HM]],Tabla2[],2,0),"")</f>
        <v/>
      </c>
      <c r="I156" s="10" t="str">
        <f>IFERROR(VLOOKUP(Tabla1[[#This Row],[PBA]],Tabla2[],2,0),"")</f>
        <v/>
      </c>
      <c r="J156" s="9" t="str">
        <f>IFERROR(VLOOKUP(Tabla1[[#This Row],[Agua y Jabón]],Tabla2[],2,0),"")</f>
        <v/>
      </c>
      <c r="K156" s="10" t="str">
        <f>IFERROR(VLOOKUP(Tabla1[[#This Row],[Guantes]],Tabla2[],2,0),"")</f>
        <v/>
      </c>
    </row>
    <row r="157" spans="1:11" x14ac:dyDescent="0.25">
      <c r="A157" s="9" t="str">
        <f>Tabla1[[#This Row],[id]]</f>
        <v>149</v>
      </c>
      <c r="B157" s="9" t="str">
        <f>IF(Tabla1[[#This Row],[Observador]]="","",Tabla1[[#This Row],[Observador]])</f>
        <v/>
      </c>
      <c r="C157" s="16" t="str">
        <f>IF(Tabla1[[#This Row],[Fecha]]="","",Tabla1[[#This Row],[Fecha]])</f>
        <v/>
      </c>
      <c r="D157" s="16" t="str">
        <f>IF(Tabla1[[#This Row],[Unidad]]="","",Tabla1[[#This Row],[Unidad]])</f>
        <v/>
      </c>
      <c r="E157" s="16" t="str">
        <f>IF(Tabla1[[#This Row],[Nº DE OPORTUNIDAD]]="","","OPORTUNIDAD "&amp;TEXT(Tabla1[[#This Row],[Nº DE OPORTUNIDAD]],"000"))</f>
        <v/>
      </c>
      <c r="F157" s="16" t="str">
        <f>IF(Tabla1[[#This Row],[Momento]]="","",Tabla1[[#This Row],[Momento]])</f>
        <v/>
      </c>
      <c r="G157" s="16" t="str">
        <f>IF(Tabla1[[#This Row],[Categoría profesional]]="","",Tabla1[[#This Row],[Categoría profesional]])</f>
        <v/>
      </c>
      <c r="H157" s="10" t="str">
        <f>IFERROR(VLOOKUP(Tabla1[[#This Row],[HM]],Tabla2[],2,0),"")</f>
        <v/>
      </c>
      <c r="I157" s="10" t="str">
        <f>IFERROR(VLOOKUP(Tabla1[[#This Row],[PBA]],Tabla2[],2,0),"")</f>
        <v/>
      </c>
      <c r="J157" s="9" t="str">
        <f>IFERROR(VLOOKUP(Tabla1[[#This Row],[Agua y Jabón]],Tabla2[],2,0),"")</f>
        <v/>
      </c>
      <c r="K157" s="10" t="str">
        <f>IFERROR(VLOOKUP(Tabla1[[#This Row],[Guantes]],Tabla2[],2,0),"")</f>
        <v/>
      </c>
    </row>
    <row r="158" spans="1:11" x14ac:dyDescent="0.25">
      <c r="A158" s="9" t="str">
        <f>Tabla1[[#This Row],[id]]</f>
        <v>150</v>
      </c>
      <c r="B158" s="9" t="str">
        <f>IF(Tabla1[[#This Row],[Observador]]="","",Tabla1[[#This Row],[Observador]])</f>
        <v/>
      </c>
      <c r="C158" s="16" t="str">
        <f>IF(Tabla1[[#This Row],[Fecha]]="","",Tabla1[[#This Row],[Fecha]])</f>
        <v/>
      </c>
      <c r="D158" s="16" t="str">
        <f>IF(Tabla1[[#This Row],[Unidad]]="","",Tabla1[[#This Row],[Unidad]])</f>
        <v/>
      </c>
      <c r="E158" s="16" t="str">
        <f>IF(Tabla1[[#This Row],[Nº DE OPORTUNIDAD]]="","","OPORTUNIDAD "&amp;TEXT(Tabla1[[#This Row],[Nº DE OPORTUNIDAD]],"000"))</f>
        <v/>
      </c>
      <c r="F158" s="16" t="str">
        <f>IF(Tabla1[[#This Row],[Momento]]="","",Tabla1[[#This Row],[Momento]])</f>
        <v/>
      </c>
      <c r="G158" s="16" t="str">
        <f>IF(Tabla1[[#This Row],[Categoría profesional]]="","",Tabla1[[#This Row],[Categoría profesional]])</f>
        <v/>
      </c>
      <c r="H158" s="10" t="str">
        <f>IFERROR(VLOOKUP(Tabla1[[#This Row],[HM]],Tabla2[],2,0),"")</f>
        <v/>
      </c>
      <c r="I158" s="10" t="str">
        <f>IFERROR(VLOOKUP(Tabla1[[#This Row],[PBA]],Tabla2[],2,0),"")</f>
        <v/>
      </c>
      <c r="J158" s="9" t="str">
        <f>IFERROR(VLOOKUP(Tabla1[[#This Row],[Agua y Jabón]],Tabla2[],2,0),"")</f>
        <v/>
      </c>
      <c r="K158" s="10" t="str">
        <f>IFERROR(VLOOKUP(Tabla1[[#This Row],[Guantes]],Tabla2[],2,0),"")</f>
        <v/>
      </c>
    </row>
    <row r="159" spans="1:11" x14ac:dyDescent="0.25">
      <c r="A159" s="9" t="str">
        <f>Tabla1[[#This Row],[id]]</f>
        <v>151</v>
      </c>
      <c r="B159" s="9" t="str">
        <f>IF(Tabla1[[#This Row],[Observador]]="","",Tabla1[[#This Row],[Observador]])</f>
        <v/>
      </c>
      <c r="C159" s="16" t="str">
        <f>IF(Tabla1[[#This Row],[Fecha]]="","",Tabla1[[#This Row],[Fecha]])</f>
        <v/>
      </c>
      <c r="D159" s="16" t="str">
        <f>IF(Tabla1[[#This Row],[Unidad]]="","",Tabla1[[#This Row],[Unidad]])</f>
        <v/>
      </c>
      <c r="E159" s="16" t="str">
        <f>IF(Tabla1[[#This Row],[Nº DE OPORTUNIDAD]]="","","OPORTUNIDAD "&amp;TEXT(Tabla1[[#This Row],[Nº DE OPORTUNIDAD]],"000"))</f>
        <v/>
      </c>
      <c r="F159" s="16" t="str">
        <f>IF(Tabla1[[#This Row],[Momento]]="","",Tabla1[[#This Row],[Momento]])</f>
        <v/>
      </c>
      <c r="G159" s="16" t="str">
        <f>IF(Tabla1[[#This Row],[Categoría profesional]]="","",Tabla1[[#This Row],[Categoría profesional]])</f>
        <v/>
      </c>
      <c r="H159" s="10" t="str">
        <f>IFERROR(VLOOKUP(Tabla1[[#This Row],[HM]],Tabla2[],2,0),"")</f>
        <v/>
      </c>
      <c r="I159" s="10" t="str">
        <f>IFERROR(VLOOKUP(Tabla1[[#This Row],[PBA]],Tabla2[],2,0),"")</f>
        <v/>
      </c>
      <c r="J159" s="9" t="str">
        <f>IFERROR(VLOOKUP(Tabla1[[#This Row],[Agua y Jabón]],Tabla2[],2,0),"")</f>
        <v/>
      </c>
      <c r="K159" s="10" t="str">
        <f>IFERROR(VLOOKUP(Tabla1[[#This Row],[Guantes]],Tabla2[],2,0),"")</f>
        <v/>
      </c>
    </row>
    <row r="160" spans="1:11" x14ac:dyDescent="0.25">
      <c r="A160" s="9" t="str">
        <f>Tabla1[[#This Row],[id]]</f>
        <v>152</v>
      </c>
      <c r="B160" s="9" t="str">
        <f>IF(Tabla1[[#This Row],[Observador]]="","",Tabla1[[#This Row],[Observador]])</f>
        <v/>
      </c>
      <c r="C160" s="16" t="str">
        <f>IF(Tabla1[[#This Row],[Fecha]]="","",Tabla1[[#This Row],[Fecha]])</f>
        <v/>
      </c>
      <c r="D160" s="16" t="str">
        <f>IF(Tabla1[[#This Row],[Unidad]]="","",Tabla1[[#This Row],[Unidad]])</f>
        <v/>
      </c>
      <c r="E160" s="16" t="str">
        <f>IF(Tabla1[[#This Row],[Nº DE OPORTUNIDAD]]="","","OPORTUNIDAD "&amp;TEXT(Tabla1[[#This Row],[Nº DE OPORTUNIDAD]],"000"))</f>
        <v/>
      </c>
      <c r="F160" s="16" t="str">
        <f>IF(Tabla1[[#This Row],[Momento]]="","",Tabla1[[#This Row],[Momento]])</f>
        <v/>
      </c>
      <c r="G160" s="16" t="str">
        <f>IF(Tabla1[[#This Row],[Categoría profesional]]="","",Tabla1[[#This Row],[Categoría profesional]])</f>
        <v/>
      </c>
      <c r="H160" s="10" t="str">
        <f>IFERROR(VLOOKUP(Tabla1[[#This Row],[HM]],Tabla2[],2,0),"")</f>
        <v/>
      </c>
      <c r="I160" s="10" t="str">
        <f>IFERROR(VLOOKUP(Tabla1[[#This Row],[PBA]],Tabla2[],2,0),"")</f>
        <v/>
      </c>
      <c r="J160" s="9" t="str">
        <f>IFERROR(VLOOKUP(Tabla1[[#This Row],[Agua y Jabón]],Tabla2[],2,0),"")</f>
        <v/>
      </c>
      <c r="K160" s="10" t="str">
        <f>IFERROR(VLOOKUP(Tabla1[[#This Row],[Guantes]],Tabla2[],2,0),"")</f>
        <v/>
      </c>
    </row>
    <row r="161" spans="1:11" x14ac:dyDescent="0.25">
      <c r="A161" s="9" t="str">
        <f>Tabla1[[#This Row],[id]]</f>
        <v>153</v>
      </c>
      <c r="B161" s="9" t="str">
        <f>IF(Tabla1[[#This Row],[Observador]]="","",Tabla1[[#This Row],[Observador]])</f>
        <v/>
      </c>
      <c r="C161" s="16" t="str">
        <f>IF(Tabla1[[#This Row],[Fecha]]="","",Tabla1[[#This Row],[Fecha]])</f>
        <v/>
      </c>
      <c r="D161" s="16" t="str">
        <f>IF(Tabla1[[#This Row],[Unidad]]="","",Tabla1[[#This Row],[Unidad]])</f>
        <v/>
      </c>
      <c r="E161" s="16" t="str">
        <f>IF(Tabla1[[#This Row],[Nº DE OPORTUNIDAD]]="","","OPORTUNIDAD "&amp;TEXT(Tabla1[[#This Row],[Nº DE OPORTUNIDAD]],"000"))</f>
        <v/>
      </c>
      <c r="F161" s="16" t="str">
        <f>IF(Tabla1[[#This Row],[Momento]]="","",Tabla1[[#This Row],[Momento]])</f>
        <v/>
      </c>
      <c r="G161" s="16" t="str">
        <f>IF(Tabla1[[#This Row],[Categoría profesional]]="","",Tabla1[[#This Row],[Categoría profesional]])</f>
        <v/>
      </c>
      <c r="H161" s="10" t="str">
        <f>IFERROR(VLOOKUP(Tabla1[[#This Row],[HM]],Tabla2[],2,0),"")</f>
        <v/>
      </c>
      <c r="I161" s="10" t="str">
        <f>IFERROR(VLOOKUP(Tabla1[[#This Row],[PBA]],Tabla2[],2,0),"")</f>
        <v/>
      </c>
      <c r="J161" s="9" t="str">
        <f>IFERROR(VLOOKUP(Tabla1[[#This Row],[Agua y Jabón]],Tabla2[],2,0),"")</f>
        <v/>
      </c>
      <c r="K161" s="10" t="str">
        <f>IFERROR(VLOOKUP(Tabla1[[#This Row],[Guantes]],Tabla2[],2,0),"")</f>
        <v/>
      </c>
    </row>
    <row r="162" spans="1:11" x14ac:dyDescent="0.25">
      <c r="A162" s="9" t="str">
        <f>Tabla1[[#This Row],[id]]</f>
        <v>154</v>
      </c>
      <c r="B162" s="9" t="str">
        <f>IF(Tabla1[[#This Row],[Observador]]="","",Tabla1[[#This Row],[Observador]])</f>
        <v/>
      </c>
      <c r="C162" s="16" t="str">
        <f>IF(Tabla1[[#This Row],[Fecha]]="","",Tabla1[[#This Row],[Fecha]])</f>
        <v/>
      </c>
      <c r="D162" s="16" t="str">
        <f>IF(Tabla1[[#This Row],[Unidad]]="","",Tabla1[[#This Row],[Unidad]])</f>
        <v/>
      </c>
      <c r="E162" s="16" t="str">
        <f>IF(Tabla1[[#This Row],[Nº DE OPORTUNIDAD]]="","","OPORTUNIDAD "&amp;TEXT(Tabla1[[#This Row],[Nº DE OPORTUNIDAD]],"000"))</f>
        <v/>
      </c>
      <c r="F162" s="16" t="str">
        <f>IF(Tabla1[[#This Row],[Momento]]="","",Tabla1[[#This Row],[Momento]])</f>
        <v/>
      </c>
      <c r="G162" s="16" t="str">
        <f>IF(Tabla1[[#This Row],[Categoría profesional]]="","",Tabla1[[#This Row],[Categoría profesional]])</f>
        <v/>
      </c>
      <c r="H162" s="10" t="str">
        <f>IFERROR(VLOOKUP(Tabla1[[#This Row],[HM]],Tabla2[],2,0),"")</f>
        <v/>
      </c>
      <c r="I162" s="10" t="str">
        <f>IFERROR(VLOOKUP(Tabla1[[#This Row],[PBA]],Tabla2[],2,0),"")</f>
        <v/>
      </c>
      <c r="J162" s="9" t="str">
        <f>IFERROR(VLOOKUP(Tabla1[[#This Row],[Agua y Jabón]],Tabla2[],2,0),"")</f>
        <v/>
      </c>
      <c r="K162" s="10" t="str">
        <f>IFERROR(VLOOKUP(Tabla1[[#This Row],[Guantes]],Tabla2[],2,0),"")</f>
        <v/>
      </c>
    </row>
    <row r="163" spans="1:11" x14ac:dyDescent="0.25">
      <c r="A163" s="9" t="str">
        <f>Tabla1[[#This Row],[id]]</f>
        <v>155</v>
      </c>
      <c r="B163" s="9" t="str">
        <f>IF(Tabla1[[#This Row],[Observador]]="","",Tabla1[[#This Row],[Observador]])</f>
        <v/>
      </c>
      <c r="C163" s="16" t="str">
        <f>IF(Tabla1[[#This Row],[Fecha]]="","",Tabla1[[#This Row],[Fecha]])</f>
        <v/>
      </c>
      <c r="D163" s="16" t="str">
        <f>IF(Tabla1[[#This Row],[Unidad]]="","",Tabla1[[#This Row],[Unidad]])</f>
        <v/>
      </c>
      <c r="E163" s="16" t="str">
        <f>IF(Tabla1[[#This Row],[Nº DE OPORTUNIDAD]]="","","OPORTUNIDAD "&amp;TEXT(Tabla1[[#This Row],[Nº DE OPORTUNIDAD]],"000"))</f>
        <v/>
      </c>
      <c r="F163" s="16" t="str">
        <f>IF(Tabla1[[#This Row],[Momento]]="","",Tabla1[[#This Row],[Momento]])</f>
        <v/>
      </c>
      <c r="G163" s="16" t="str">
        <f>IF(Tabla1[[#This Row],[Categoría profesional]]="","",Tabla1[[#This Row],[Categoría profesional]])</f>
        <v/>
      </c>
      <c r="H163" s="10" t="str">
        <f>IFERROR(VLOOKUP(Tabla1[[#This Row],[HM]],Tabla2[],2,0),"")</f>
        <v/>
      </c>
      <c r="I163" s="10" t="str">
        <f>IFERROR(VLOOKUP(Tabla1[[#This Row],[PBA]],Tabla2[],2,0),"")</f>
        <v/>
      </c>
      <c r="J163" s="9" t="str">
        <f>IFERROR(VLOOKUP(Tabla1[[#This Row],[Agua y Jabón]],Tabla2[],2,0),"")</f>
        <v/>
      </c>
      <c r="K163" s="10" t="str">
        <f>IFERROR(VLOOKUP(Tabla1[[#This Row],[Guantes]],Tabla2[],2,0),"")</f>
        <v/>
      </c>
    </row>
    <row r="164" spans="1:11" x14ac:dyDescent="0.25">
      <c r="A164" s="9" t="str">
        <f>Tabla1[[#This Row],[id]]</f>
        <v>156</v>
      </c>
      <c r="B164" s="9" t="str">
        <f>IF(Tabla1[[#This Row],[Observador]]="","",Tabla1[[#This Row],[Observador]])</f>
        <v/>
      </c>
      <c r="C164" s="16" t="str">
        <f>IF(Tabla1[[#This Row],[Fecha]]="","",Tabla1[[#This Row],[Fecha]])</f>
        <v/>
      </c>
      <c r="D164" s="16" t="str">
        <f>IF(Tabla1[[#This Row],[Unidad]]="","",Tabla1[[#This Row],[Unidad]])</f>
        <v/>
      </c>
      <c r="E164" s="16" t="str">
        <f>IF(Tabla1[[#This Row],[Nº DE OPORTUNIDAD]]="","","OPORTUNIDAD "&amp;TEXT(Tabla1[[#This Row],[Nº DE OPORTUNIDAD]],"000"))</f>
        <v/>
      </c>
      <c r="F164" s="16" t="str">
        <f>IF(Tabla1[[#This Row],[Momento]]="","",Tabla1[[#This Row],[Momento]])</f>
        <v/>
      </c>
      <c r="G164" s="16" t="str">
        <f>IF(Tabla1[[#This Row],[Categoría profesional]]="","",Tabla1[[#This Row],[Categoría profesional]])</f>
        <v/>
      </c>
      <c r="H164" s="10" t="str">
        <f>IFERROR(VLOOKUP(Tabla1[[#This Row],[HM]],Tabla2[],2,0),"")</f>
        <v/>
      </c>
      <c r="I164" s="10" t="str">
        <f>IFERROR(VLOOKUP(Tabla1[[#This Row],[PBA]],Tabla2[],2,0),"")</f>
        <v/>
      </c>
      <c r="J164" s="9" t="str">
        <f>IFERROR(VLOOKUP(Tabla1[[#This Row],[Agua y Jabón]],Tabla2[],2,0),"")</f>
        <v/>
      </c>
      <c r="K164" s="10" t="str">
        <f>IFERROR(VLOOKUP(Tabla1[[#This Row],[Guantes]],Tabla2[],2,0),"")</f>
        <v/>
      </c>
    </row>
    <row r="165" spans="1:11" x14ac:dyDescent="0.25">
      <c r="A165" s="9" t="str">
        <f>Tabla1[[#This Row],[id]]</f>
        <v>157</v>
      </c>
      <c r="B165" s="9" t="str">
        <f>IF(Tabla1[[#This Row],[Observador]]="","",Tabla1[[#This Row],[Observador]])</f>
        <v/>
      </c>
      <c r="C165" s="16" t="str">
        <f>IF(Tabla1[[#This Row],[Fecha]]="","",Tabla1[[#This Row],[Fecha]])</f>
        <v/>
      </c>
      <c r="D165" s="16" t="str">
        <f>IF(Tabla1[[#This Row],[Unidad]]="","",Tabla1[[#This Row],[Unidad]])</f>
        <v/>
      </c>
      <c r="E165" s="16" t="str">
        <f>IF(Tabla1[[#This Row],[Nº DE OPORTUNIDAD]]="","","OPORTUNIDAD "&amp;TEXT(Tabla1[[#This Row],[Nº DE OPORTUNIDAD]],"000"))</f>
        <v/>
      </c>
      <c r="F165" s="16" t="str">
        <f>IF(Tabla1[[#This Row],[Momento]]="","",Tabla1[[#This Row],[Momento]])</f>
        <v/>
      </c>
      <c r="G165" s="16" t="str">
        <f>IF(Tabla1[[#This Row],[Categoría profesional]]="","",Tabla1[[#This Row],[Categoría profesional]])</f>
        <v/>
      </c>
      <c r="H165" s="10" t="str">
        <f>IFERROR(VLOOKUP(Tabla1[[#This Row],[HM]],Tabla2[],2,0),"")</f>
        <v/>
      </c>
      <c r="I165" s="10" t="str">
        <f>IFERROR(VLOOKUP(Tabla1[[#This Row],[PBA]],Tabla2[],2,0),"")</f>
        <v/>
      </c>
      <c r="J165" s="9" t="str">
        <f>IFERROR(VLOOKUP(Tabla1[[#This Row],[Agua y Jabón]],Tabla2[],2,0),"")</f>
        <v/>
      </c>
      <c r="K165" s="10" t="str">
        <f>IFERROR(VLOOKUP(Tabla1[[#This Row],[Guantes]],Tabla2[],2,0),"")</f>
        <v/>
      </c>
    </row>
    <row r="166" spans="1:11" x14ac:dyDescent="0.25">
      <c r="A166" s="9" t="str">
        <f>Tabla1[[#This Row],[id]]</f>
        <v>158</v>
      </c>
      <c r="B166" s="9" t="str">
        <f>IF(Tabla1[[#This Row],[Observador]]="","",Tabla1[[#This Row],[Observador]])</f>
        <v/>
      </c>
      <c r="C166" s="16" t="str">
        <f>IF(Tabla1[[#This Row],[Fecha]]="","",Tabla1[[#This Row],[Fecha]])</f>
        <v/>
      </c>
      <c r="D166" s="16" t="str">
        <f>IF(Tabla1[[#This Row],[Unidad]]="","",Tabla1[[#This Row],[Unidad]])</f>
        <v/>
      </c>
      <c r="E166" s="16" t="str">
        <f>IF(Tabla1[[#This Row],[Nº DE OPORTUNIDAD]]="","","OPORTUNIDAD "&amp;TEXT(Tabla1[[#This Row],[Nº DE OPORTUNIDAD]],"000"))</f>
        <v/>
      </c>
      <c r="F166" s="16" t="str">
        <f>IF(Tabla1[[#This Row],[Momento]]="","",Tabla1[[#This Row],[Momento]])</f>
        <v/>
      </c>
      <c r="G166" s="16" t="str">
        <f>IF(Tabla1[[#This Row],[Categoría profesional]]="","",Tabla1[[#This Row],[Categoría profesional]])</f>
        <v/>
      </c>
      <c r="H166" s="10" t="str">
        <f>IFERROR(VLOOKUP(Tabla1[[#This Row],[HM]],Tabla2[],2,0),"")</f>
        <v/>
      </c>
      <c r="I166" s="10" t="str">
        <f>IFERROR(VLOOKUP(Tabla1[[#This Row],[PBA]],Tabla2[],2,0),"")</f>
        <v/>
      </c>
      <c r="J166" s="9" t="str">
        <f>IFERROR(VLOOKUP(Tabla1[[#This Row],[Agua y Jabón]],Tabla2[],2,0),"")</f>
        <v/>
      </c>
      <c r="K166" s="10" t="str">
        <f>IFERROR(VLOOKUP(Tabla1[[#This Row],[Guantes]],Tabla2[],2,0),"")</f>
        <v/>
      </c>
    </row>
    <row r="167" spans="1:11" x14ac:dyDescent="0.25">
      <c r="A167" s="9" t="str">
        <f>Tabla1[[#This Row],[id]]</f>
        <v>159</v>
      </c>
      <c r="B167" s="9" t="str">
        <f>IF(Tabla1[[#This Row],[Observador]]="","",Tabla1[[#This Row],[Observador]])</f>
        <v/>
      </c>
      <c r="C167" s="16" t="str">
        <f>IF(Tabla1[[#This Row],[Fecha]]="","",Tabla1[[#This Row],[Fecha]])</f>
        <v/>
      </c>
      <c r="D167" s="16" t="str">
        <f>IF(Tabla1[[#This Row],[Unidad]]="","",Tabla1[[#This Row],[Unidad]])</f>
        <v/>
      </c>
      <c r="E167" s="16" t="str">
        <f>IF(Tabla1[[#This Row],[Nº DE OPORTUNIDAD]]="","","OPORTUNIDAD "&amp;TEXT(Tabla1[[#This Row],[Nº DE OPORTUNIDAD]],"000"))</f>
        <v/>
      </c>
      <c r="F167" s="16" t="str">
        <f>IF(Tabla1[[#This Row],[Momento]]="","",Tabla1[[#This Row],[Momento]])</f>
        <v/>
      </c>
      <c r="G167" s="16" t="str">
        <f>IF(Tabla1[[#This Row],[Categoría profesional]]="","",Tabla1[[#This Row],[Categoría profesional]])</f>
        <v/>
      </c>
      <c r="H167" s="10" t="str">
        <f>IFERROR(VLOOKUP(Tabla1[[#This Row],[HM]],Tabla2[],2,0),"")</f>
        <v/>
      </c>
      <c r="I167" s="10" t="str">
        <f>IFERROR(VLOOKUP(Tabla1[[#This Row],[PBA]],Tabla2[],2,0),"")</f>
        <v/>
      </c>
      <c r="J167" s="9" t="str">
        <f>IFERROR(VLOOKUP(Tabla1[[#This Row],[Agua y Jabón]],Tabla2[],2,0),"")</f>
        <v/>
      </c>
      <c r="K167" s="10" t="str">
        <f>IFERROR(VLOOKUP(Tabla1[[#This Row],[Guantes]],Tabla2[],2,0),"")</f>
        <v/>
      </c>
    </row>
    <row r="168" spans="1:11" x14ac:dyDescent="0.25">
      <c r="A168" s="9" t="str">
        <f>Tabla1[[#This Row],[id]]</f>
        <v>160</v>
      </c>
      <c r="B168" s="9" t="str">
        <f>IF(Tabla1[[#This Row],[Observador]]="","",Tabla1[[#This Row],[Observador]])</f>
        <v/>
      </c>
      <c r="C168" s="16" t="str">
        <f>IF(Tabla1[[#This Row],[Fecha]]="","",Tabla1[[#This Row],[Fecha]])</f>
        <v/>
      </c>
      <c r="D168" s="16" t="str">
        <f>IF(Tabla1[[#This Row],[Unidad]]="","",Tabla1[[#This Row],[Unidad]])</f>
        <v/>
      </c>
      <c r="E168" s="16" t="str">
        <f>IF(Tabla1[[#This Row],[Nº DE OPORTUNIDAD]]="","","OPORTUNIDAD "&amp;TEXT(Tabla1[[#This Row],[Nº DE OPORTUNIDAD]],"000"))</f>
        <v/>
      </c>
      <c r="F168" s="16" t="str">
        <f>IF(Tabla1[[#This Row],[Momento]]="","",Tabla1[[#This Row],[Momento]])</f>
        <v/>
      </c>
      <c r="G168" s="16" t="str">
        <f>IF(Tabla1[[#This Row],[Categoría profesional]]="","",Tabla1[[#This Row],[Categoría profesional]])</f>
        <v/>
      </c>
      <c r="H168" s="10" t="str">
        <f>IFERROR(VLOOKUP(Tabla1[[#This Row],[HM]],Tabla2[],2,0),"")</f>
        <v/>
      </c>
      <c r="I168" s="10" t="str">
        <f>IFERROR(VLOOKUP(Tabla1[[#This Row],[PBA]],Tabla2[],2,0),"")</f>
        <v/>
      </c>
      <c r="J168" s="9" t="str">
        <f>IFERROR(VLOOKUP(Tabla1[[#This Row],[Agua y Jabón]],Tabla2[],2,0),"")</f>
        <v/>
      </c>
      <c r="K168" s="10" t="str">
        <f>IFERROR(VLOOKUP(Tabla1[[#This Row],[Guantes]],Tabla2[],2,0),"")</f>
        <v/>
      </c>
    </row>
    <row r="169" spans="1:11" x14ac:dyDescent="0.25">
      <c r="A169" s="9" t="str">
        <f>Tabla1[[#This Row],[id]]</f>
        <v>161</v>
      </c>
      <c r="B169" s="9" t="str">
        <f>IF(Tabla1[[#This Row],[Observador]]="","",Tabla1[[#This Row],[Observador]])</f>
        <v/>
      </c>
      <c r="C169" s="16" t="str">
        <f>IF(Tabla1[[#This Row],[Fecha]]="","",Tabla1[[#This Row],[Fecha]])</f>
        <v/>
      </c>
      <c r="D169" s="16" t="str">
        <f>IF(Tabla1[[#This Row],[Unidad]]="","",Tabla1[[#This Row],[Unidad]])</f>
        <v/>
      </c>
      <c r="E169" s="16" t="str">
        <f>IF(Tabla1[[#This Row],[Nº DE OPORTUNIDAD]]="","","OPORTUNIDAD "&amp;TEXT(Tabla1[[#This Row],[Nº DE OPORTUNIDAD]],"000"))</f>
        <v/>
      </c>
      <c r="F169" s="16" t="str">
        <f>IF(Tabla1[[#This Row],[Momento]]="","",Tabla1[[#This Row],[Momento]])</f>
        <v/>
      </c>
      <c r="G169" s="16" t="str">
        <f>IF(Tabla1[[#This Row],[Categoría profesional]]="","",Tabla1[[#This Row],[Categoría profesional]])</f>
        <v/>
      </c>
      <c r="H169" s="10" t="str">
        <f>IFERROR(VLOOKUP(Tabla1[[#This Row],[HM]],Tabla2[],2,0),"")</f>
        <v/>
      </c>
      <c r="I169" s="10" t="str">
        <f>IFERROR(VLOOKUP(Tabla1[[#This Row],[PBA]],Tabla2[],2,0),"")</f>
        <v/>
      </c>
      <c r="J169" s="9" t="str">
        <f>IFERROR(VLOOKUP(Tabla1[[#This Row],[Agua y Jabón]],Tabla2[],2,0),"")</f>
        <v/>
      </c>
      <c r="K169" s="10" t="str">
        <f>IFERROR(VLOOKUP(Tabla1[[#This Row],[Guantes]],Tabla2[],2,0),"")</f>
        <v/>
      </c>
    </row>
    <row r="170" spans="1:11" x14ac:dyDescent="0.25">
      <c r="A170" s="9" t="str">
        <f>Tabla1[[#This Row],[id]]</f>
        <v>162</v>
      </c>
      <c r="B170" s="9" t="str">
        <f>IF(Tabla1[[#This Row],[Observador]]="","",Tabla1[[#This Row],[Observador]])</f>
        <v/>
      </c>
      <c r="C170" s="16" t="str">
        <f>IF(Tabla1[[#This Row],[Fecha]]="","",Tabla1[[#This Row],[Fecha]])</f>
        <v/>
      </c>
      <c r="D170" s="16" t="str">
        <f>IF(Tabla1[[#This Row],[Unidad]]="","",Tabla1[[#This Row],[Unidad]])</f>
        <v/>
      </c>
      <c r="E170" s="16" t="str">
        <f>IF(Tabla1[[#This Row],[Nº DE OPORTUNIDAD]]="","","OPORTUNIDAD "&amp;TEXT(Tabla1[[#This Row],[Nº DE OPORTUNIDAD]],"000"))</f>
        <v/>
      </c>
      <c r="F170" s="16" t="str">
        <f>IF(Tabla1[[#This Row],[Momento]]="","",Tabla1[[#This Row],[Momento]])</f>
        <v/>
      </c>
      <c r="G170" s="16" t="str">
        <f>IF(Tabla1[[#This Row],[Categoría profesional]]="","",Tabla1[[#This Row],[Categoría profesional]])</f>
        <v/>
      </c>
      <c r="H170" s="10" t="str">
        <f>IFERROR(VLOOKUP(Tabla1[[#This Row],[HM]],Tabla2[],2,0),"")</f>
        <v/>
      </c>
      <c r="I170" s="10" t="str">
        <f>IFERROR(VLOOKUP(Tabla1[[#This Row],[PBA]],Tabla2[],2,0),"")</f>
        <v/>
      </c>
      <c r="J170" s="9" t="str">
        <f>IFERROR(VLOOKUP(Tabla1[[#This Row],[Agua y Jabón]],Tabla2[],2,0),"")</f>
        <v/>
      </c>
      <c r="K170" s="10" t="str">
        <f>IFERROR(VLOOKUP(Tabla1[[#This Row],[Guantes]],Tabla2[],2,0),"")</f>
        <v/>
      </c>
    </row>
    <row r="171" spans="1:11" x14ac:dyDescent="0.25">
      <c r="A171" s="9" t="str">
        <f>Tabla1[[#This Row],[id]]</f>
        <v>163</v>
      </c>
      <c r="B171" s="9" t="str">
        <f>IF(Tabla1[[#This Row],[Observador]]="","",Tabla1[[#This Row],[Observador]])</f>
        <v/>
      </c>
      <c r="C171" s="16" t="str">
        <f>IF(Tabla1[[#This Row],[Fecha]]="","",Tabla1[[#This Row],[Fecha]])</f>
        <v/>
      </c>
      <c r="D171" s="16" t="str">
        <f>IF(Tabla1[[#This Row],[Unidad]]="","",Tabla1[[#This Row],[Unidad]])</f>
        <v/>
      </c>
      <c r="E171" s="16" t="str">
        <f>IF(Tabla1[[#This Row],[Nº DE OPORTUNIDAD]]="","","OPORTUNIDAD "&amp;TEXT(Tabla1[[#This Row],[Nº DE OPORTUNIDAD]],"000"))</f>
        <v/>
      </c>
      <c r="F171" s="16" t="str">
        <f>IF(Tabla1[[#This Row],[Momento]]="","",Tabla1[[#This Row],[Momento]])</f>
        <v/>
      </c>
      <c r="G171" s="16" t="str">
        <f>IF(Tabla1[[#This Row],[Categoría profesional]]="","",Tabla1[[#This Row],[Categoría profesional]])</f>
        <v/>
      </c>
      <c r="H171" s="10" t="str">
        <f>IFERROR(VLOOKUP(Tabla1[[#This Row],[HM]],Tabla2[],2,0),"")</f>
        <v/>
      </c>
      <c r="I171" s="10" t="str">
        <f>IFERROR(VLOOKUP(Tabla1[[#This Row],[PBA]],Tabla2[],2,0),"")</f>
        <v/>
      </c>
      <c r="J171" s="9" t="str">
        <f>IFERROR(VLOOKUP(Tabla1[[#This Row],[Agua y Jabón]],Tabla2[],2,0),"")</f>
        <v/>
      </c>
      <c r="K171" s="10" t="str">
        <f>IFERROR(VLOOKUP(Tabla1[[#This Row],[Guantes]],Tabla2[],2,0),"")</f>
        <v/>
      </c>
    </row>
    <row r="172" spans="1:11" x14ac:dyDescent="0.25">
      <c r="A172" s="9" t="str">
        <f>Tabla1[[#This Row],[id]]</f>
        <v>164</v>
      </c>
      <c r="B172" s="9" t="str">
        <f>IF(Tabla1[[#This Row],[Observador]]="","",Tabla1[[#This Row],[Observador]])</f>
        <v/>
      </c>
      <c r="C172" s="16" t="str">
        <f>IF(Tabla1[[#This Row],[Fecha]]="","",Tabla1[[#This Row],[Fecha]])</f>
        <v/>
      </c>
      <c r="D172" s="16" t="str">
        <f>IF(Tabla1[[#This Row],[Unidad]]="","",Tabla1[[#This Row],[Unidad]])</f>
        <v/>
      </c>
      <c r="E172" s="16" t="str">
        <f>IF(Tabla1[[#This Row],[Nº DE OPORTUNIDAD]]="","","OPORTUNIDAD "&amp;TEXT(Tabla1[[#This Row],[Nº DE OPORTUNIDAD]],"000"))</f>
        <v/>
      </c>
      <c r="F172" s="16" t="str">
        <f>IF(Tabla1[[#This Row],[Momento]]="","",Tabla1[[#This Row],[Momento]])</f>
        <v/>
      </c>
      <c r="G172" s="16" t="str">
        <f>IF(Tabla1[[#This Row],[Categoría profesional]]="","",Tabla1[[#This Row],[Categoría profesional]])</f>
        <v/>
      </c>
      <c r="H172" s="10" t="str">
        <f>IFERROR(VLOOKUP(Tabla1[[#This Row],[HM]],Tabla2[],2,0),"")</f>
        <v/>
      </c>
      <c r="I172" s="10" t="str">
        <f>IFERROR(VLOOKUP(Tabla1[[#This Row],[PBA]],Tabla2[],2,0),"")</f>
        <v/>
      </c>
      <c r="J172" s="9" t="str">
        <f>IFERROR(VLOOKUP(Tabla1[[#This Row],[Agua y Jabón]],Tabla2[],2,0),"")</f>
        <v/>
      </c>
      <c r="K172" s="10" t="str">
        <f>IFERROR(VLOOKUP(Tabla1[[#This Row],[Guantes]],Tabla2[],2,0),"")</f>
        <v/>
      </c>
    </row>
    <row r="173" spans="1:11" x14ac:dyDescent="0.25">
      <c r="A173" s="9" t="str">
        <f>Tabla1[[#This Row],[id]]</f>
        <v>165</v>
      </c>
      <c r="B173" s="9" t="str">
        <f>IF(Tabla1[[#This Row],[Observador]]="","",Tabla1[[#This Row],[Observador]])</f>
        <v/>
      </c>
      <c r="C173" s="16" t="str">
        <f>IF(Tabla1[[#This Row],[Fecha]]="","",Tabla1[[#This Row],[Fecha]])</f>
        <v/>
      </c>
      <c r="D173" s="16" t="str">
        <f>IF(Tabla1[[#This Row],[Unidad]]="","",Tabla1[[#This Row],[Unidad]])</f>
        <v/>
      </c>
      <c r="E173" s="16" t="str">
        <f>IF(Tabla1[[#This Row],[Nº DE OPORTUNIDAD]]="","","OPORTUNIDAD "&amp;TEXT(Tabla1[[#This Row],[Nº DE OPORTUNIDAD]],"000"))</f>
        <v/>
      </c>
      <c r="F173" s="16" t="str">
        <f>IF(Tabla1[[#This Row],[Momento]]="","",Tabla1[[#This Row],[Momento]])</f>
        <v/>
      </c>
      <c r="G173" s="16" t="str">
        <f>IF(Tabla1[[#This Row],[Categoría profesional]]="","",Tabla1[[#This Row],[Categoría profesional]])</f>
        <v/>
      </c>
      <c r="H173" s="10" t="str">
        <f>IFERROR(VLOOKUP(Tabla1[[#This Row],[HM]],Tabla2[],2,0),"")</f>
        <v/>
      </c>
      <c r="I173" s="10" t="str">
        <f>IFERROR(VLOOKUP(Tabla1[[#This Row],[PBA]],Tabla2[],2,0),"")</f>
        <v/>
      </c>
      <c r="J173" s="9" t="str">
        <f>IFERROR(VLOOKUP(Tabla1[[#This Row],[Agua y Jabón]],Tabla2[],2,0),"")</f>
        <v/>
      </c>
      <c r="K173" s="10" t="str">
        <f>IFERROR(VLOOKUP(Tabla1[[#This Row],[Guantes]],Tabla2[],2,0),"")</f>
        <v/>
      </c>
    </row>
    <row r="174" spans="1:11" x14ac:dyDescent="0.25">
      <c r="A174" s="9" t="str">
        <f>Tabla1[[#This Row],[id]]</f>
        <v>166</v>
      </c>
      <c r="B174" s="9" t="str">
        <f>IF(Tabla1[[#This Row],[Observador]]="","",Tabla1[[#This Row],[Observador]])</f>
        <v/>
      </c>
      <c r="C174" s="16" t="str">
        <f>IF(Tabla1[[#This Row],[Fecha]]="","",Tabla1[[#This Row],[Fecha]])</f>
        <v/>
      </c>
      <c r="D174" s="16" t="str">
        <f>IF(Tabla1[[#This Row],[Unidad]]="","",Tabla1[[#This Row],[Unidad]])</f>
        <v/>
      </c>
      <c r="E174" s="16" t="str">
        <f>IF(Tabla1[[#This Row],[Nº DE OPORTUNIDAD]]="","","OPORTUNIDAD "&amp;TEXT(Tabla1[[#This Row],[Nº DE OPORTUNIDAD]],"000"))</f>
        <v/>
      </c>
      <c r="F174" s="16" t="str">
        <f>IF(Tabla1[[#This Row],[Momento]]="","",Tabla1[[#This Row],[Momento]])</f>
        <v/>
      </c>
      <c r="G174" s="16" t="str">
        <f>IF(Tabla1[[#This Row],[Categoría profesional]]="","",Tabla1[[#This Row],[Categoría profesional]])</f>
        <v/>
      </c>
      <c r="H174" s="10" t="str">
        <f>IFERROR(VLOOKUP(Tabla1[[#This Row],[HM]],Tabla2[],2,0),"")</f>
        <v/>
      </c>
      <c r="I174" s="10" t="str">
        <f>IFERROR(VLOOKUP(Tabla1[[#This Row],[PBA]],Tabla2[],2,0),"")</f>
        <v/>
      </c>
      <c r="J174" s="9" t="str">
        <f>IFERROR(VLOOKUP(Tabla1[[#This Row],[Agua y Jabón]],Tabla2[],2,0),"")</f>
        <v/>
      </c>
      <c r="K174" s="10" t="str">
        <f>IFERROR(VLOOKUP(Tabla1[[#This Row],[Guantes]],Tabla2[],2,0),"")</f>
        <v/>
      </c>
    </row>
    <row r="175" spans="1:11" x14ac:dyDescent="0.25">
      <c r="A175" s="9" t="str">
        <f>Tabla1[[#This Row],[id]]</f>
        <v>167</v>
      </c>
      <c r="B175" s="9" t="str">
        <f>IF(Tabla1[[#This Row],[Observador]]="","",Tabla1[[#This Row],[Observador]])</f>
        <v/>
      </c>
      <c r="C175" s="16" t="str">
        <f>IF(Tabla1[[#This Row],[Fecha]]="","",Tabla1[[#This Row],[Fecha]])</f>
        <v/>
      </c>
      <c r="D175" s="16" t="str">
        <f>IF(Tabla1[[#This Row],[Unidad]]="","",Tabla1[[#This Row],[Unidad]])</f>
        <v/>
      </c>
      <c r="E175" s="16" t="str">
        <f>IF(Tabla1[[#This Row],[Nº DE OPORTUNIDAD]]="","","OPORTUNIDAD "&amp;TEXT(Tabla1[[#This Row],[Nº DE OPORTUNIDAD]],"000"))</f>
        <v/>
      </c>
      <c r="F175" s="16" t="str">
        <f>IF(Tabla1[[#This Row],[Momento]]="","",Tabla1[[#This Row],[Momento]])</f>
        <v/>
      </c>
      <c r="G175" s="16" t="str">
        <f>IF(Tabla1[[#This Row],[Categoría profesional]]="","",Tabla1[[#This Row],[Categoría profesional]])</f>
        <v/>
      </c>
      <c r="H175" s="10" t="str">
        <f>IFERROR(VLOOKUP(Tabla1[[#This Row],[HM]],Tabla2[],2,0),"")</f>
        <v/>
      </c>
      <c r="I175" s="10" t="str">
        <f>IFERROR(VLOOKUP(Tabla1[[#This Row],[PBA]],Tabla2[],2,0),"")</f>
        <v/>
      </c>
      <c r="J175" s="9" t="str">
        <f>IFERROR(VLOOKUP(Tabla1[[#This Row],[Agua y Jabón]],Tabla2[],2,0),"")</f>
        <v/>
      </c>
      <c r="K175" s="10" t="str">
        <f>IFERROR(VLOOKUP(Tabla1[[#This Row],[Guantes]],Tabla2[],2,0),"")</f>
        <v/>
      </c>
    </row>
    <row r="176" spans="1:11" x14ac:dyDescent="0.25">
      <c r="A176" s="9" t="str">
        <f>Tabla1[[#This Row],[id]]</f>
        <v>168</v>
      </c>
      <c r="B176" s="9" t="str">
        <f>IF(Tabla1[[#This Row],[Observador]]="","",Tabla1[[#This Row],[Observador]])</f>
        <v/>
      </c>
      <c r="C176" s="16" t="str">
        <f>IF(Tabla1[[#This Row],[Fecha]]="","",Tabla1[[#This Row],[Fecha]])</f>
        <v/>
      </c>
      <c r="D176" s="16" t="str">
        <f>IF(Tabla1[[#This Row],[Unidad]]="","",Tabla1[[#This Row],[Unidad]])</f>
        <v/>
      </c>
      <c r="E176" s="16" t="str">
        <f>IF(Tabla1[[#This Row],[Nº DE OPORTUNIDAD]]="","","OPORTUNIDAD "&amp;TEXT(Tabla1[[#This Row],[Nº DE OPORTUNIDAD]],"000"))</f>
        <v/>
      </c>
      <c r="F176" s="16" t="str">
        <f>IF(Tabla1[[#This Row],[Momento]]="","",Tabla1[[#This Row],[Momento]])</f>
        <v/>
      </c>
      <c r="G176" s="16" t="str">
        <f>IF(Tabla1[[#This Row],[Categoría profesional]]="","",Tabla1[[#This Row],[Categoría profesional]])</f>
        <v/>
      </c>
      <c r="H176" s="10" t="str">
        <f>IFERROR(VLOOKUP(Tabla1[[#This Row],[HM]],Tabla2[],2,0),"")</f>
        <v/>
      </c>
      <c r="I176" s="10" t="str">
        <f>IFERROR(VLOOKUP(Tabla1[[#This Row],[PBA]],Tabla2[],2,0),"")</f>
        <v/>
      </c>
      <c r="J176" s="9" t="str">
        <f>IFERROR(VLOOKUP(Tabla1[[#This Row],[Agua y Jabón]],Tabla2[],2,0),"")</f>
        <v/>
      </c>
      <c r="K176" s="10" t="str">
        <f>IFERROR(VLOOKUP(Tabla1[[#This Row],[Guantes]],Tabla2[],2,0),"")</f>
        <v/>
      </c>
    </row>
    <row r="177" spans="1:11" x14ac:dyDescent="0.25">
      <c r="A177" s="9" t="str">
        <f>Tabla1[[#This Row],[id]]</f>
        <v>169</v>
      </c>
      <c r="B177" s="9" t="str">
        <f>IF(Tabla1[[#This Row],[Observador]]="","",Tabla1[[#This Row],[Observador]])</f>
        <v/>
      </c>
      <c r="C177" s="16" t="str">
        <f>IF(Tabla1[[#This Row],[Fecha]]="","",Tabla1[[#This Row],[Fecha]])</f>
        <v/>
      </c>
      <c r="D177" s="16" t="str">
        <f>IF(Tabla1[[#This Row],[Unidad]]="","",Tabla1[[#This Row],[Unidad]])</f>
        <v/>
      </c>
      <c r="E177" s="16" t="str">
        <f>IF(Tabla1[[#This Row],[Nº DE OPORTUNIDAD]]="","","OPORTUNIDAD "&amp;TEXT(Tabla1[[#This Row],[Nº DE OPORTUNIDAD]],"000"))</f>
        <v/>
      </c>
      <c r="F177" s="16" t="str">
        <f>IF(Tabla1[[#This Row],[Momento]]="","",Tabla1[[#This Row],[Momento]])</f>
        <v/>
      </c>
      <c r="G177" s="16" t="str">
        <f>IF(Tabla1[[#This Row],[Categoría profesional]]="","",Tabla1[[#This Row],[Categoría profesional]])</f>
        <v/>
      </c>
      <c r="H177" s="10" t="str">
        <f>IFERROR(VLOOKUP(Tabla1[[#This Row],[HM]],Tabla2[],2,0),"")</f>
        <v/>
      </c>
      <c r="I177" s="10" t="str">
        <f>IFERROR(VLOOKUP(Tabla1[[#This Row],[PBA]],Tabla2[],2,0),"")</f>
        <v/>
      </c>
      <c r="J177" s="9" t="str">
        <f>IFERROR(VLOOKUP(Tabla1[[#This Row],[Agua y Jabón]],Tabla2[],2,0),"")</f>
        <v/>
      </c>
      <c r="K177" s="10" t="str">
        <f>IFERROR(VLOOKUP(Tabla1[[#This Row],[Guantes]],Tabla2[],2,0),"")</f>
        <v/>
      </c>
    </row>
    <row r="178" spans="1:11" x14ac:dyDescent="0.25">
      <c r="A178" s="9" t="str">
        <f>Tabla1[[#This Row],[id]]</f>
        <v>170</v>
      </c>
      <c r="B178" s="9" t="str">
        <f>IF(Tabla1[[#This Row],[Observador]]="","",Tabla1[[#This Row],[Observador]])</f>
        <v/>
      </c>
      <c r="C178" s="16" t="str">
        <f>IF(Tabla1[[#This Row],[Fecha]]="","",Tabla1[[#This Row],[Fecha]])</f>
        <v/>
      </c>
      <c r="D178" s="16" t="str">
        <f>IF(Tabla1[[#This Row],[Unidad]]="","",Tabla1[[#This Row],[Unidad]])</f>
        <v/>
      </c>
      <c r="E178" s="16" t="str">
        <f>IF(Tabla1[[#This Row],[Nº DE OPORTUNIDAD]]="","","OPORTUNIDAD "&amp;TEXT(Tabla1[[#This Row],[Nº DE OPORTUNIDAD]],"000"))</f>
        <v/>
      </c>
      <c r="F178" s="16" t="str">
        <f>IF(Tabla1[[#This Row],[Momento]]="","",Tabla1[[#This Row],[Momento]])</f>
        <v/>
      </c>
      <c r="G178" s="16" t="str">
        <f>IF(Tabla1[[#This Row],[Categoría profesional]]="","",Tabla1[[#This Row],[Categoría profesional]])</f>
        <v/>
      </c>
      <c r="H178" s="10" t="str">
        <f>IFERROR(VLOOKUP(Tabla1[[#This Row],[HM]],Tabla2[],2,0),"")</f>
        <v/>
      </c>
      <c r="I178" s="10" t="str">
        <f>IFERROR(VLOOKUP(Tabla1[[#This Row],[PBA]],Tabla2[],2,0),"")</f>
        <v/>
      </c>
      <c r="J178" s="9" t="str">
        <f>IFERROR(VLOOKUP(Tabla1[[#This Row],[Agua y Jabón]],Tabla2[],2,0),"")</f>
        <v/>
      </c>
      <c r="K178" s="10" t="str">
        <f>IFERROR(VLOOKUP(Tabla1[[#This Row],[Guantes]],Tabla2[],2,0),"")</f>
        <v/>
      </c>
    </row>
    <row r="179" spans="1:11" x14ac:dyDescent="0.25">
      <c r="A179" s="9" t="str">
        <f>Tabla1[[#This Row],[id]]</f>
        <v>171</v>
      </c>
      <c r="B179" s="9" t="str">
        <f>IF(Tabla1[[#This Row],[Observador]]="","",Tabla1[[#This Row],[Observador]])</f>
        <v/>
      </c>
      <c r="C179" s="16" t="str">
        <f>IF(Tabla1[[#This Row],[Fecha]]="","",Tabla1[[#This Row],[Fecha]])</f>
        <v/>
      </c>
      <c r="D179" s="16" t="str">
        <f>IF(Tabla1[[#This Row],[Unidad]]="","",Tabla1[[#This Row],[Unidad]])</f>
        <v/>
      </c>
      <c r="E179" s="16" t="str">
        <f>IF(Tabla1[[#This Row],[Nº DE OPORTUNIDAD]]="","","OPORTUNIDAD "&amp;TEXT(Tabla1[[#This Row],[Nº DE OPORTUNIDAD]],"000"))</f>
        <v/>
      </c>
      <c r="F179" s="16" t="str">
        <f>IF(Tabla1[[#This Row],[Momento]]="","",Tabla1[[#This Row],[Momento]])</f>
        <v/>
      </c>
      <c r="G179" s="16" t="str">
        <f>IF(Tabla1[[#This Row],[Categoría profesional]]="","",Tabla1[[#This Row],[Categoría profesional]])</f>
        <v/>
      </c>
      <c r="H179" s="10" t="str">
        <f>IFERROR(VLOOKUP(Tabla1[[#This Row],[HM]],Tabla2[],2,0),"")</f>
        <v/>
      </c>
      <c r="I179" s="10" t="str">
        <f>IFERROR(VLOOKUP(Tabla1[[#This Row],[PBA]],Tabla2[],2,0),"")</f>
        <v/>
      </c>
      <c r="J179" s="9" t="str">
        <f>IFERROR(VLOOKUP(Tabla1[[#This Row],[Agua y Jabón]],Tabla2[],2,0),"")</f>
        <v/>
      </c>
      <c r="K179" s="10" t="str">
        <f>IFERROR(VLOOKUP(Tabla1[[#This Row],[Guantes]],Tabla2[],2,0),"")</f>
        <v/>
      </c>
    </row>
    <row r="180" spans="1:11" x14ac:dyDescent="0.25">
      <c r="A180" s="9" t="str">
        <f>Tabla1[[#This Row],[id]]</f>
        <v>172</v>
      </c>
      <c r="B180" s="9" t="str">
        <f>IF(Tabla1[[#This Row],[Observador]]="","",Tabla1[[#This Row],[Observador]])</f>
        <v/>
      </c>
      <c r="C180" s="16" t="str">
        <f>IF(Tabla1[[#This Row],[Fecha]]="","",Tabla1[[#This Row],[Fecha]])</f>
        <v/>
      </c>
      <c r="D180" s="16" t="str">
        <f>IF(Tabla1[[#This Row],[Unidad]]="","",Tabla1[[#This Row],[Unidad]])</f>
        <v/>
      </c>
      <c r="E180" s="16" t="str">
        <f>IF(Tabla1[[#This Row],[Nº DE OPORTUNIDAD]]="","","OPORTUNIDAD "&amp;TEXT(Tabla1[[#This Row],[Nº DE OPORTUNIDAD]],"000"))</f>
        <v/>
      </c>
      <c r="F180" s="16" t="str">
        <f>IF(Tabla1[[#This Row],[Momento]]="","",Tabla1[[#This Row],[Momento]])</f>
        <v/>
      </c>
      <c r="G180" s="16" t="str">
        <f>IF(Tabla1[[#This Row],[Categoría profesional]]="","",Tabla1[[#This Row],[Categoría profesional]])</f>
        <v/>
      </c>
      <c r="H180" s="10" t="str">
        <f>IFERROR(VLOOKUP(Tabla1[[#This Row],[HM]],Tabla2[],2,0),"")</f>
        <v/>
      </c>
      <c r="I180" s="10" t="str">
        <f>IFERROR(VLOOKUP(Tabla1[[#This Row],[PBA]],Tabla2[],2,0),"")</f>
        <v/>
      </c>
      <c r="J180" s="9" t="str">
        <f>IFERROR(VLOOKUP(Tabla1[[#This Row],[Agua y Jabón]],Tabla2[],2,0),"")</f>
        <v/>
      </c>
      <c r="K180" s="10" t="str">
        <f>IFERROR(VLOOKUP(Tabla1[[#This Row],[Guantes]],Tabla2[],2,0),"")</f>
        <v/>
      </c>
    </row>
    <row r="181" spans="1:11" x14ac:dyDescent="0.25">
      <c r="A181" s="9" t="str">
        <f>Tabla1[[#This Row],[id]]</f>
        <v>173</v>
      </c>
      <c r="B181" s="9" t="str">
        <f>IF(Tabla1[[#This Row],[Observador]]="","",Tabla1[[#This Row],[Observador]])</f>
        <v/>
      </c>
      <c r="C181" s="16" t="str">
        <f>IF(Tabla1[[#This Row],[Fecha]]="","",Tabla1[[#This Row],[Fecha]])</f>
        <v/>
      </c>
      <c r="D181" s="16" t="str">
        <f>IF(Tabla1[[#This Row],[Unidad]]="","",Tabla1[[#This Row],[Unidad]])</f>
        <v/>
      </c>
      <c r="E181" s="16" t="str">
        <f>IF(Tabla1[[#This Row],[Nº DE OPORTUNIDAD]]="","","OPORTUNIDAD "&amp;TEXT(Tabla1[[#This Row],[Nº DE OPORTUNIDAD]],"000"))</f>
        <v/>
      </c>
      <c r="F181" s="16" t="str">
        <f>IF(Tabla1[[#This Row],[Momento]]="","",Tabla1[[#This Row],[Momento]])</f>
        <v/>
      </c>
      <c r="G181" s="16" t="str">
        <f>IF(Tabla1[[#This Row],[Categoría profesional]]="","",Tabla1[[#This Row],[Categoría profesional]])</f>
        <v/>
      </c>
      <c r="H181" s="10" t="str">
        <f>IFERROR(VLOOKUP(Tabla1[[#This Row],[HM]],Tabla2[],2,0),"")</f>
        <v/>
      </c>
      <c r="I181" s="10" t="str">
        <f>IFERROR(VLOOKUP(Tabla1[[#This Row],[PBA]],Tabla2[],2,0),"")</f>
        <v/>
      </c>
      <c r="J181" s="9" t="str">
        <f>IFERROR(VLOOKUP(Tabla1[[#This Row],[Agua y Jabón]],Tabla2[],2,0),"")</f>
        <v/>
      </c>
      <c r="K181" s="10" t="str">
        <f>IFERROR(VLOOKUP(Tabla1[[#This Row],[Guantes]],Tabla2[],2,0),"")</f>
        <v/>
      </c>
    </row>
    <row r="182" spans="1:11" x14ac:dyDescent="0.25">
      <c r="A182" s="9" t="str">
        <f>Tabla1[[#This Row],[id]]</f>
        <v>174</v>
      </c>
      <c r="B182" s="9" t="str">
        <f>IF(Tabla1[[#This Row],[Observador]]="","",Tabla1[[#This Row],[Observador]])</f>
        <v/>
      </c>
      <c r="C182" s="16" t="str">
        <f>IF(Tabla1[[#This Row],[Fecha]]="","",Tabla1[[#This Row],[Fecha]])</f>
        <v/>
      </c>
      <c r="D182" s="16" t="str">
        <f>IF(Tabla1[[#This Row],[Unidad]]="","",Tabla1[[#This Row],[Unidad]])</f>
        <v/>
      </c>
      <c r="E182" s="16" t="str">
        <f>IF(Tabla1[[#This Row],[Nº DE OPORTUNIDAD]]="","","OPORTUNIDAD "&amp;TEXT(Tabla1[[#This Row],[Nº DE OPORTUNIDAD]],"000"))</f>
        <v/>
      </c>
      <c r="F182" s="16" t="str">
        <f>IF(Tabla1[[#This Row],[Momento]]="","",Tabla1[[#This Row],[Momento]])</f>
        <v/>
      </c>
      <c r="G182" s="16" t="str">
        <f>IF(Tabla1[[#This Row],[Categoría profesional]]="","",Tabla1[[#This Row],[Categoría profesional]])</f>
        <v/>
      </c>
      <c r="H182" s="10" t="str">
        <f>IFERROR(VLOOKUP(Tabla1[[#This Row],[HM]],Tabla2[],2,0),"")</f>
        <v/>
      </c>
      <c r="I182" s="10" t="str">
        <f>IFERROR(VLOOKUP(Tabla1[[#This Row],[PBA]],Tabla2[],2,0),"")</f>
        <v/>
      </c>
      <c r="J182" s="9" t="str">
        <f>IFERROR(VLOOKUP(Tabla1[[#This Row],[Agua y Jabón]],Tabla2[],2,0),"")</f>
        <v/>
      </c>
      <c r="K182" s="10" t="str">
        <f>IFERROR(VLOOKUP(Tabla1[[#This Row],[Guantes]],Tabla2[],2,0),"")</f>
        <v/>
      </c>
    </row>
    <row r="183" spans="1:11" x14ac:dyDescent="0.25">
      <c r="A183" s="9" t="str">
        <f>Tabla1[[#This Row],[id]]</f>
        <v>175</v>
      </c>
      <c r="B183" s="9" t="str">
        <f>IF(Tabla1[[#This Row],[Observador]]="","",Tabla1[[#This Row],[Observador]])</f>
        <v/>
      </c>
      <c r="C183" s="16" t="str">
        <f>IF(Tabla1[[#This Row],[Fecha]]="","",Tabla1[[#This Row],[Fecha]])</f>
        <v/>
      </c>
      <c r="D183" s="16" t="str">
        <f>IF(Tabla1[[#This Row],[Unidad]]="","",Tabla1[[#This Row],[Unidad]])</f>
        <v/>
      </c>
      <c r="E183" s="16" t="str">
        <f>IF(Tabla1[[#This Row],[Nº DE OPORTUNIDAD]]="","","OPORTUNIDAD "&amp;TEXT(Tabla1[[#This Row],[Nº DE OPORTUNIDAD]],"000"))</f>
        <v/>
      </c>
      <c r="F183" s="16" t="str">
        <f>IF(Tabla1[[#This Row],[Momento]]="","",Tabla1[[#This Row],[Momento]])</f>
        <v/>
      </c>
      <c r="G183" s="16" t="str">
        <f>IF(Tabla1[[#This Row],[Categoría profesional]]="","",Tabla1[[#This Row],[Categoría profesional]])</f>
        <v/>
      </c>
      <c r="H183" s="10" t="str">
        <f>IFERROR(VLOOKUP(Tabla1[[#This Row],[HM]],Tabla2[],2,0),"")</f>
        <v/>
      </c>
      <c r="I183" s="10" t="str">
        <f>IFERROR(VLOOKUP(Tabla1[[#This Row],[PBA]],Tabla2[],2,0),"")</f>
        <v/>
      </c>
      <c r="J183" s="9" t="str">
        <f>IFERROR(VLOOKUP(Tabla1[[#This Row],[Agua y Jabón]],Tabla2[],2,0),"")</f>
        <v/>
      </c>
      <c r="K183" s="10" t="str">
        <f>IFERROR(VLOOKUP(Tabla1[[#This Row],[Guantes]],Tabla2[],2,0),"")</f>
        <v/>
      </c>
    </row>
    <row r="184" spans="1:11" x14ac:dyDescent="0.25">
      <c r="A184" s="9" t="str">
        <f>Tabla1[[#This Row],[id]]</f>
        <v>176</v>
      </c>
      <c r="B184" s="9" t="str">
        <f>IF(Tabla1[[#This Row],[Observador]]="","",Tabla1[[#This Row],[Observador]])</f>
        <v/>
      </c>
      <c r="C184" s="16" t="str">
        <f>IF(Tabla1[[#This Row],[Fecha]]="","",Tabla1[[#This Row],[Fecha]])</f>
        <v/>
      </c>
      <c r="D184" s="16" t="str">
        <f>IF(Tabla1[[#This Row],[Unidad]]="","",Tabla1[[#This Row],[Unidad]])</f>
        <v/>
      </c>
      <c r="E184" s="16" t="str">
        <f>IF(Tabla1[[#This Row],[Nº DE OPORTUNIDAD]]="","","OPORTUNIDAD "&amp;TEXT(Tabla1[[#This Row],[Nº DE OPORTUNIDAD]],"000"))</f>
        <v/>
      </c>
      <c r="F184" s="16" t="str">
        <f>IF(Tabla1[[#This Row],[Momento]]="","",Tabla1[[#This Row],[Momento]])</f>
        <v/>
      </c>
      <c r="G184" s="16" t="str">
        <f>IF(Tabla1[[#This Row],[Categoría profesional]]="","",Tabla1[[#This Row],[Categoría profesional]])</f>
        <v/>
      </c>
      <c r="H184" s="10" t="str">
        <f>IFERROR(VLOOKUP(Tabla1[[#This Row],[HM]],Tabla2[],2,0),"")</f>
        <v/>
      </c>
      <c r="I184" s="10" t="str">
        <f>IFERROR(VLOOKUP(Tabla1[[#This Row],[PBA]],Tabla2[],2,0),"")</f>
        <v/>
      </c>
      <c r="J184" s="9" t="str">
        <f>IFERROR(VLOOKUP(Tabla1[[#This Row],[Agua y Jabón]],Tabla2[],2,0),"")</f>
        <v/>
      </c>
      <c r="K184" s="10" t="str">
        <f>IFERROR(VLOOKUP(Tabla1[[#This Row],[Guantes]],Tabla2[],2,0),"")</f>
        <v/>
      </c>
    </row>
    <row r="185" spans="1:11" x14ac:dyDescent="0.25">
      <c r="A185" s="9" t="str">
        <f>Tabla1[[#This Row],[id]]</f>
        <v>177</v>
      </c>
      <c r="B185" s="9" t="str">
        <f>IF(Tabla1[[#This Row],[Observador]]="","",Tabla1[[#This Row],[Observador]])</f>
        <v/>
      </c>
      <c r="C185" s="16" t="str">
        <f>IF(Tabla1[[#This Row],[Fecha]]="","",Tabla1[[#This Row],[Fecha]])</f>
        <v/>
      </c>
      <c r="D185" s="16" t="str">
        <f>IF(Tabla1[[#This Row],[Unidad]]="","",Tabla1[[#This Row],[Unidad]])</f>
        <v/>
      </c>
      <c r="E185" s="16" t="str">
        <f>IF(Tabla1[[#This Row],[Nº DE OPORTUNIDAD]]="","","OPORTUNIDAD "&amp;TEXT(Tabla1[[#This Row],[Nº DE OPORTUNIDAD]],"000"))</f>
        <v/>
      </c>
      <c r="F185" s="16" t="str">
        <f>IF(Tabla1[[#This Row],[Momento]]="","",Tabla1[[#This Row],[Momento]])</f>
        <v/>
      </c>
      <c r="G185" s="16" t="str">
        <f>IF(Tabla1[[#This Row],[Categoría profesional]]="","",Tabla1[[#This Row],[Categoría profesional]])</f>
        <v/>
      </c>
      <c r="H185" s="10" t="str">
        <f>IFERROR(VLOOKUP(Tabla1[[#This Row],[HM]],Tabla2[],2,0),"")</f>
        <v/>
      </c>
      <c r="I185" s="10" t="str">
        <f>IFERROR(VLOOKUP(Tabla1[[#This Row],[PBA]],Tabla2[],2,0),"")</f>
        <v/>
      </c>
      <c r="J185" s="9" t="str">
        <f>IFERROR(VLOOKUP(Tabla1[[#This Row],[Agua y Jabón]],Tabla2[],2,0),"")</f>
        <v/>
      </c>
      <c r="K185" s="10" t="str">
        <f>IFERROR(VLOOKUP(Tabla1[[#This Row],[Guantes]],Tabla2[],2,0),"")</f>
        <v/>
      </c>
    </row>
    <row r="186" spans="1:11" x14ac:dyDescent="0.25">
      <c r="A186" s="9" t="str">
        <f>Tabla1[[#This Row],[id]]</f>
        <v>178</v>
      </c>
      <c r="B186" s="9" t="str">
        <f>IF(Tabla1[[#This Row],[Observador]]="","",Tabla1[[#This Row],[Observador]])</f>
        <v/>
      </c>
      <c r="C186" s="16" t="str">
        <f>IF(Tabla1[[#This Row],[Fecha]]="","",Tabla1[[#This Row],[Fecha]])</f>
        <v/>
      </c>
      <c r="D186" s="16" t="str">
        <f>IF(Tabla1[[#This Row],[Unidad]]="","",Tabla1[[#This Row],[Unidad]])</f>
        <v/>
      </c>
      <c r="E186" s="16" t="str">
        <f>IF(Tabla1[[#This Row],[Nº DE OPORTUNIDAD]]="","","OPORTUNIDAD "&amp;TEXT(Tabla1[[#This Row],[Nº DE OPORTUNIDAD]],"000"))</f>
        <v/>
      </c>
      <c r="F186" s="16" t="str">
        <f>IF(Tabla1[[#This Row],[Momento]]="","",Tabla1[[#This Row],[Momento]])</f>
        <v/>
      </c>
      <c r="G186" s="16" t="str">
        <f>IF(Tabla1[[#This Row],[Categoría profesional]]="","",Tabla1[[#This Row],[Categoría profesional]])</f>
        <v/>
      </c>
      <c r="H186" s="10" t="str">
        <f>IFERROR(VLOOKUP(Tabla1[[#This Row],[HM]],Tabla2[],2,0),"")</f>
        <v/>
      </c>
      <c r="I186" s="10" t="str">
        <f>IFERROR(VLOOKUP(Tabla1[[#This Row],[PBA]],Tabla2[],2,0),"")</f>
        <v/>
      </c>
      <c r="J186" s="9" t="str">
        <f>IFERROR(VLOOKUP(Tabla1[[#This Row],[Agua y Jabón]],Tabla2[],2,0),"")</f>
        <v/>
      </c>
      <c r="K186" s="10" t="str">
        <f>IFERROR(VLOOKUP(Tabla1[[#This Row],[Guantes]],Tabla2[],2,0),"")</f>
        <v/>
      </c>
    </row>
    <row r="187" spans="1:11" x14ac:dyDescent="0.25">
      <c r="A187" s="9" t="str">
        <f>Tabla1[[#This Row],[id]]</f>
        <v>179</v>
      </c>
      <c r="B187" s="9" t="str">
        <f>IF(Tabla1[[#This Row],[Observador]]="","",Tabla1[[#This Row],[Observador]])</f>
        <v/>
      </c>
      <c r="C187" s="16" t="str">
        <f>IF(Tabla1[[#This Row],[Fecha]]="","",Tabla1[[#This Row],[Fecha]])</f>
        <v/>
      </c>
      <c r="D187" s="16" t="str">
        <f>IF(Tabla1[[#This Row],[Unidad]]="","",Tabla1[[#This Row],[Unidad]])</f>
        <v/>
      </c>
      <c r="E187" s="16" t="str">
        <f>IF(Tabla1[[#This Row],[Nº DE OPORTUNIDAD]]="","","OPORTUNIDAD "&amp;TEXT(Tabla1[[#This Row],[Nº DE OPORTUNIDAD]],"000"))</f>
        <v/>
      </c>
      <c r="F187" s="16" t="str">
        <f>IF(Tabla1[[#This Row],[Momento]]="","",Tabla1[[#This Row],[Momento]])</f>
        <v/>
      </c>
      <c r="G187" s="16" t="str">
        <f>IF(Tabla1[[#This Row],[Categoría profesional]]="","",Tabla1[[#This Row],[Categoría profesional]])</f>
        <v/>
      </c>
      <c r="H187" s="10" t="str">
        <f>IFERROR(VLOOKUP(Tabla1[[#This Row],[HM]],Tabla2[],2,0),"")</f>
        <v/>
      </c>
      <c r="I187" s="10" t="str">
        <f>IFERROR(VLOOKUP(Tabla1[[#This Row],[PBA]],Tabla2[],2,0),"")</f>
        <v/>
      </c>
      <c r="J187" s="9" t="str">
        <f>IFERROR(VLOOKUP(Tabla1[[#This Row],[Agua y Jabón]],Tabla2[],2,0),"")</f>
        <v/>
      </c>
      <c r="K187" s="10" t="str">
        <f>IFERROR(VLOOKUP(Tabla1[[#This Row],[Guantes]],Tabla2[],2,0),"")</f>
        <v/>
      </c>
    </row>
    <row r="188" spans="1:11" x14ac:dyDescent="0.25">
      <c r="A188" s="9" t="str">
        <f>Tabla1[[#This Row],[id]]</f>
        <v>180</v>
      </c>
      <c r="B188" s="9" t="str">
        <f>IF(Tabla1[[#This Row],[Observador]]="","",Tabla1[[#This Row],[Observador]])</f>
        <v/>
      </c>
      <c r="C188" s="16" t="str">
        <f>IF(Tabla1[[#This Row],[Fecha]]="","",Tabla1[[#This Row],[Fecha]])</f>
        <v/>
      </c>
      <c r="D188" s="16" t="str">
        <f>IF(Tabla1[[#This Row],[Unidad]]="","",Tabla1[[#This Row],[Unidad]])</f>
        <v/>
      </c>
      <c r="E188" s="16" t="str">
        <f>IF(Tabla1[[#This Row],[Nº DE OPORTUNIDAD]]="","","OPORTUNIDAD "&amp;TEXT(Tabla1[[#This Row],[Nº DE OPORTUNIDAD]],"000"))</f>
        <v/>
      </c>
      <c r="F188" s="16" t="str">
        <f>IF(Tabla1[[#This Row],[Momento]]="","",Tabla1[[#This Row],[Momento]])</f>
        <v/>
      </c>
      <c r="G188" s="16" t="str">
        <f>IF(Tabla1[[#This Row],[Categoría profesional]]="","",Tabla1[[#This Row],[Categoría profesional]])</f>
        <v/>
      </c>
      <c r="H188" s="10" t="str">
        <f>IFERROR(VLOOKUP(Tabla1[[#This Row],[HM]],Tabla2[],2,0),"")</f>
        <v/>
      </c>
      <c r="I188" s="10" t="str">
        <f>IFERROR(VLOOKUP(Tabla1[[#This Row],[PBA]],Tabla2[],2,0),"")</f>
        <v/>
      </c>
      <c r="J188" s="9" t="str">
        <f>IFERROR(VLOOKUP(Tabla1[[#This Row],[Agua y Jabón]],Tabla2[],2,0),"")</f>
        <v/>
      </c>
      <c r="K188" s="10" t="str">
        <f>IFERROR(VLOOKUP(Tabla1[[#This Row],[Guantes]],Tabla2[],2,0),"")</f>
        <v/>
      </c>
    </row>
    <row r="189" spans="1:11" x14ac:dyDescent="0.25">
      <c r="A189" s="9" t="str">
        <f>Tabla1[[#This Row],[id]]</f>
        <v>181</v>
      </c>
      <c r="B189" s="9" t="str">
        <f>IF(Tabla1[[#This Row],[Observador]]="","",Tabla1[[#This Row],[Observador]])</f>
        <v/>
      </c>
      <c r="C189" s="16" t="str">
        <f>IF(Tabla1[[#This Row],[Fecha]]="","",Tabla1[[#This Row],[Fecha]])</f>
        <v/>
      </c>
      <c r="D189" s="16" t="str">
        <f>IF(Tabla1[[#This Row],[Unidad]]="","",Tabla1[[#This Row],[Unidad]])</f>
        <v/>
      </c>
      <c r="E189" s="16" t="str">
        <f>IF(Tabla1[[#This Row],[Nº DE OPORTUNIDAD]]="","","OPORTUNIDAD "&amp;TEXT(Tabla1[[#This Row],[Nº DE OPORTUNIDAD]],"000"))</f>
        <v/>
      </c>
      <c r="F189" s="16" t="str">
        <f>IF(Tabla1[[#This Row],[Momento]]="","",Tabla1[[#This Row],[Momento]])</f>
        <v/>
      </c>
      <c r="G189" s="16" t="str">
        <f>IF(Tabla1[[#This Row],[Categoría profesional]]="","",Tabla1[[#This Row],[Categoría profesional]])</f>
        <v/>
      </c>
      <c r="H189" s="10" t="str">
        <f>IFERROR(VLOOKUP(Tabla1[[#This Row],[HM]],Tabla2[],2,0),"")</f>
        <v/>
      </c>
      <c r="I189" s="10" t="str">
        <f>IFERROR(VLOOKUP(Tabla1[[#This Row],[PBA]],Tabla2[],2,0),"")</f>
        <v/>
      </c>
      <c r="J189" s="9" t="str">
        <f>IFERROR(VLOOKUP(Tabla1[[#This Row],[Agua y Jabón]],Tabla2[],2,0),"")</f>
        <v/>
      </c>
      <c r="K189" s="10" t="str">
        <f>IFERROR(VLOOKUP(Tabla1[[#This Row],[Guantes]],Tabla2[],2,0),"")</f>
        <v/>
      </c>
    </row>
    <row r="190" spans="1:11" x14ac:dyDescent="0.25">
      <c r="A190" s="9" t="str">
        <f>Tabla1[[#This Row],[id]]</f>
        <v>182</v>
      </c>
      <c r="B190" s="9" t="str">
        <f>IF(Tabla1[[#This Row],[Observador]]="","",Tabla1[[#This Row],[Observador]])</f>
        <v/>
      </c>
      <c r="C190" s="16" t="str">
        <f>IF(Tabla1[[#This Row],[Fecha]]="","",Tabla1[[#This Row],[Fecha]])</f>
        <v/>
      </c>
      <c r="D190" s="16" t="str">
        <f>IF(Tabla1[[#This Row],[Unidad]]="","",Tabla1[[#This Row],[Unidad]])</f>
        <v/>
      </c>
      <c r="E190" s="16" t="str">
        <f>IF(Tabla1[[#This Row],[Nº DE OPORTUNIDAD]]="","","OPORTUNIDAD "&amp;TEXT(Tabla1[[#This Row],[Nº DE OPORTUNIDAD]],"000"))</f>
        <v/>
      </c>
      <c r="F190" s="16" t="str">
        <f>IF(Tabla1[[#This Row],[Momento]]="","",Tabla1[[#This Row],[Momento]])</f>
        <v/>
      </c>
      <c r="G190" s="16" t="str">
        <f>IF(Tabla1[[#This Row],[Categoría profesional]]="","",Tabla1[[#This Row],[Categoría profesional]])</f>
        <v/>
      </c>
      <c r="H190" s="10" t="str">
        <f>IFERROR(VLOOKUP(Tabla1[[#This Row],[HM]],Tabla2[],2,0),"")</f>
        <v/>
      </c>
      <c r="I190" s="10" t="str">
        <f>IFERROR(VLOOKUP(Tabla1[[#This Row],[PBA]],Tabla2[],2,0),"")</f>
        <v/>
      </c>
      <c r="J190" s="9" t="str">
        <f>IFERROR(VLOOKUP(Tabla1[[#This Row],[Agua y Jabón]],Tabla2[],2,0),"")</f>
        <v/>
      </c>
      <c r="K190" s="10" t="str">
        <f>IFERROR(VLOOKUP(Tabla1[[#This Row],[Guantes]],Tabla2[],2,0),"")</f>
        <v/>
      </c>
    </row>
    <row r="191" spans="1:11" x14ac:dyDescent="0.25">
      <c r="A191" s="9" t="str">
        <f>Tabla1[[#This Row],[id]]</f>
        <v>183</v>
      </c>
      <c r="B191" s="9" t="str">
        <f>IF(Tabla1[[#This Row],[Observador]]="","",Tabla1[[#This Row],[Observador]])</f>
        <v/>
      </c>
      <c r="C191" s="16" t="str">
        <f>IF(Tabla1[[#This Row],[Fecha]]="","",Tabla1[[#This Row],[Fecha]])</f>
        <v/>
      </c>
      <c r="D191" s="16" t="str">
        <f>IF(Tabla1[[#This Row],[Unidad]]="","",Tabla1[[#This Row],[Unidad]])</f>
        <v/>
      </c>
      <c r="E191" s="16" t="str">
        <f>IF(Tabla1[[#This Row],[Nº DE OPORTUNIDAD]]="","","OPORTUNIDAD "&amp;TEXT(Tabla1[[#This Row],[Nº DE OPORTUNIDAD]],"000"))</f>
        <v/>
      </c>
      <c r="F191" s="16" t="str">
        <f>IF(Tabla1[[#This Row],[Momento]]="","",Tabla1[[#This Row],[Momento]])</f>
        <v/>
      </c>
      <c r="G191" s="16" t="str">
        <f>IF(Tabla1[[#This Row],[Categoría profesional]]="","",Tabla1[[#This Row],[Categoría profesional]])</f>
        <v/>
      </c>
      <c r="H191" s="10" t="str">
        <f>IFERROR(VLOOKUP(Tabla1[[#This Row],[HM]],Tabla2[],2,0),"")</f>
        <v/>
      </c>
      <c r="I191" s="10" t="str">
        <f>IFERROR(VLOOKUP(Tabla1[[#This Row],[PBA]],Tabla2[],2,0),"")</f>
        <v/>
      </c>
      <c r="J191" s="9" t="str">
        <f>IFERROR(VLOOKUP(Tabla1[[#This Row],[Agua y Jabón]],Tabla2[],2,0),"")</f>
        <v/>
      </c>
      <c r="K191" s="10" t="str">
        <f>IFERROR(VLOOKUP(Tabla1[[#This Row],[Guantes]],Tabla2[],2,0),"")</f>
        <v/>
      </c>
    </row>
    <row r="192" spans="1:11" x14ac:dyDescent="0.25">
      <c r="A192" s="9" t="str">
        <f>Tabla1[[#This Row],[id]]</f>
        <v>184</v>
      </c>
      <c r="B192" s="9" t="str">
        <f>IF(Tabla1[[#This Row],[Observador]]="","",Tabla1[[#This Row],[Observador]])</f>
        <v/>
      </c>
      <c r="C192" s="16" t="str">
        <f>IF(Tabla1[[#This Row],[Fecha]]="","",Tabla1[[#This Row],[Fecha]])</f>
        <v/>
      </c>
      <c r="D192" s="16" t="str">
        <f>IF(Tabla1[[#This Row],[Unidad]]="","",Tabla1[[#This Row],[Unidad]])</f>
        <v/>
      </c>
      <c r="E192" s="16" t="str">
        <f>IF(Tabla1[[#This Row],[Nº DE OPORTUNIDAD]]="","","OPORTUNIDAD "&amp;TEXT(Tabla1[[#This Row],[Nº DE OPORTUNIDAD]],"000"))</f>
        <v/>
      </c>
      <c r="F192" s="16" t="str">
        <f>IF(Tabla1[[#This Row],[Momento]]="","",Tabla1[[#This Row],[Momento]])</f>
        <v/>
      </c>
      <c r="G192" s="16" t="str">
        <f>IF(Tabla1[[#This Row],[Categoría profesional]]="","",Tabla1[[#This Row],[Categoría profesional]])</f>
        <v/>
      </c>
      <c r="H192" s="10" t="str">
        <f>IFERROR(VLOOKUP(Tabla1[[#This Row],[HM]],Tabla2[],2,0),"")</f>
        <v/>
      </c>
      <c r="I192" s="10" t="str">
        <f>IFERROR(VLOOKUP(Tabla1[[#This Row],[PBA]],Tabla2[],2,0),"")</f>
        <v/>
      </c>
      <c r="J192" s="9" t="str">
        <f>IFERROR(VLOOKUP(Tabla1[[#This Row],[Agua y Jabón]],Tabla2[],2,0),"")</f>
        <v/>
      </c>
      <c r="K192" s="10" t="str">
        <f>IFERROR(VLOOKUP(Tabla1[[#This Row],[Guantes]],Tabla2[],2,0),"")</f>
        <v/>
      </c>
    </row>
    <row r="193" spans="1:11" x14ac:dyDescent="0.25">
      <c r="A193" s="9" t="str">
        <f>Tabla1[[#This Row],[id]]</f>
        <v>185</v>
      </c>
      <c r="B193" s="9" t="str">
        <f>IF(Tabla1[[#This Row],[Observador]]="","",Tabla1[[#This Row],[Observador]])</f>
        <v/>
      </c>
      <c r="C193" s="16" t="str">
        <f>IF(Tabla1[[#This Row],[Fecha]]="","",Tabla1[[#This Row],[Fecha]])</f>
        <v/>
      </c>
      <c r="D193" s="16" t="str">
        <f>IF(Tabla1[[#This Row],[Unidad]]="","",Tabla1[[#This Row],[Unidad]])</f>
        <v/>
      </c>
      <c r="E193" s="16" t="str">
        <f>IF(Tabla1[[#This Row],[Nº DE OPORTUNIDAD]]="","","OPORTUNIDAD "&amp;TEXT(Tabla1[[#This Row],[Nº DE OPORTUNIDAD]],"000"))</f>
        <v/>
      </c>
      <c r="F193" s="16" t="str">
        <f>IF(Tabla1[[#This Row],[Momento]]="","",Tabla1[[#This Row],[Momento]])</f>
        <v/>
      </c>
      <c r="G193" s="16" t="str">
        <f>IF(Tabla1[[#This Row],[Categoría profesional]]="","",Tabla1[[#This Row],[Categoría profesional]])</f>
        <v/>
      </c>
      <c r="H193" s="10" t="str">
        <f>IFERROR(VLOOKUP(Tabla1[[#This Row],[HM]],Tabla2[],2,0),"")</f>
        <v/>
      </c>
      <c r="I193" s="10" t="str">
        <f>IFERROR(VLOOKUP(Tabla1[[#This Row],[PBA]],Tabla2[],2,0),"")</f>
        <v/>
      </c>
      <c r="J193" s="9" t="str">
        <f>IFERROR(VLOOKUP(Tabla1[[#This Row],[Agua y Jabón]],Tabla2[],2,0),"")</f>
        <v/>
      </c>
      <c r="K193" s="10" t="str">
        <f>IFERROR(VLOOKUP(Tabla1[[#This Row],[Guantes]],Tabla2[],2,0),"")</f>
        <v/>
      </c>
    </row>
    <row r="194" spans="1:11" x14ac:dyDescent="0.25">
      <c r="A194" s="9" t="str">
        <f>Tabla1[[#This Row],[id]]</f>
        <v>186</v>
      </c>
      <c r="B194" s="9" t="str">
        <f>IF(Tabla1[[#This Row],[Observador]]="","",Tabla1[[#This Row],[Observador]])</f>
        <v/>
      </c>
      <c r="C194" s="16" t="str">
        <f>IF(Tabla1[[#This Row],[Fecha]]="","",Tabla1[[#This Row],[Fecha]])</f>
        <v/>
      </c>
      <c r="D194" s="16" t="str">
        <f>IF(Tabla1[[#This Row],[Unidad]]="","",Tabla1[[#This Row],[Unidad]])</f>
        <v/>
      </c>
      <c r="E194" s="16" t="str">
        <f>IF(Tabla1[[#This Row],[Nº DE OPORTUNIDAD]]="","","OPORTUNIDAD "&amp;TEXT(Tabla1[[#This Row],[Nº DE OPORTUNIDAD]],"000"))</f>
        <v/>
      </c>
      <c r="F194" s="16" t="str">
        <f>IF(Tabla1[[#This Row],[Momento]]="","",Tabla1[[#This Row],[Momento]])</f>
        <v/>
      </c>
      <c r="G194" s="16" t="str">
        <f>IF(Tabla1[[#This Row],[Categoría profesional]]="","",Tabla1[[#This Row],[Categoría profesional]])</f>
        <v/>
      </c>
      <c r="H194" s="10" t="str">
        <f>IFERROR(VLOOKUP(Tabla1[[#This Row],[HM]],Tabla2[],2,0),"")</f>
        <v/>
      </c>
      <c r="I194" s="10" t="str">
        <f>IFERROR(VLOOKUP(Tabla1[[#This Row],[PBA]],Tabla2[],2,0),"")</f>
        <v/>
      </c>
      <c r="J194" s="9" t="str">
        <f>IFERROR(VLOOKUP(Tabla1[[#This Row],[Agua y Jabón]],Tabla2[],2,0),"")</f>
        <v/>
      </c>
      <c r="K194" s="10" t="str">
        <f>IFERROR(VLOOKUP(Tabla1[[#This Row],[Guantes]],Tabla2[],2,0),"")</f>
        <v/>
      </c>
    </row>
    <row r="195" spans="1:11" x14ac:dyDescent="0.25">
      <c r="A195" s="9" t="str">
        <f>Tabla1[[#This Row],[id]]</f>
        <v>187</v>
      </c>
      <c r="B195" s="9" t="str">
        <f>IF(Tabla1[[#This Row],[Observador]]="","",Tabla1[[#This Row],[Observador]])</f>
        <v/>
      </c>
      <c r="C195" s="16" t="str">
        <f>IF(Tabla1[[#This Row],[Fecha]]="","",Tabla1[[#This Row],[Fecha]])</f>
        <v/>
      </c>
      <c r="D195" s="16" t="str">
        <f>IF(Tabla1[[#This Row],[Unidad]]="","",Tabla1[[#This Row],[Unidad]])</f>
        <v/>
      </c>
      <c r="E195" s="16" t="str">
        <f>IF(Tabla1[[#This Row],[Nº DE OPORTUNIDAD]]="","","OPORTUNIDAD "&amp;TEXT(Tabla1[[#This Row],[Nº DE OPORTUNIDAD]],"000"))</f>
        <v/>
      </c>
      <c r="F195" s="16" t="str">
        <f>IF(Tabla1[[#This Row],[Momento]]="","",Tabla1[[#This Row],[Momento]])</f>
        <v/>
      </c>
      <c r="G195" s="16" t="str">
        <f>IF(Tabla1[[#This Row],[Categoría profesional]]="","",Tabla1[[#This Row],[Categoría profesional]])</f>
        <v/>
      </c>
      <c r="H195" s="10" t="str">
        <f>IFERROR(VLOOKUP(Tabla1[[#This Row],[HM]],Tabla2[],2,0),"")</f>
        <v/>
      </c>
      <c r="I195" s="10" t="str">
        <f>IFERROR(VLOOKUP(Tabla1[[#This Row],[PBA]],Tabla2[],2,0),"")</f>
        <v/>
      </c>
      <c r="J195" s="9" t="str">
        <f>IFERROR(VLOOKUP(Tabla1[[#This Row],[Agua y Jabón]],Tabla2[],2,0),"")</f>
        <v/>
      </c>
      <c r="K195" s="10" t="str">
        <f>IFERROR(VLOOKUP(Tabla1[[#This Row],[Guantes]],Tabla2[],2,0),"")</f>
        <v/>
      </c>
    </row>
    <row r="196" spans="1:11" x14ac:dyDescent="0.25">
      <c r="A196" s="9" t="str">
        <f>Tabla1[[#This Row],[id]]</f>
        <v>188</v>
      </c>
      <c r="B196" s="9" t="str">
        <f>IF(Tabla1[[#This Row],[Observador]]="","",Tabla1[[#This Row],[Observador]])</f>
        <v/>
      </c>
      <c r="C196" s="16" t="str">
        <f>IF(Tabla1[[#This Row],[Fecha]]="","",Tabla1[[#This Row],[Fecha]])</f>
        <v/>
      </c>
      <c r="D196" s="16" t="str">
        <f>IF(Tabla1[[#This Row],[Unidad]]="","",Tabla1[[#This Row],[Unidad]])</f>
        <v/>
      </c>
      <c r="E196" s="16" t="str">
        <f>IF(Tabla1[[#This Row],[Nº DE OPORTUNIDAD]]="","","OPORTUNIDAD "&amp;TEXT(Tabla1[[#This Row],[Nº DE OPORTUNIDAD]],"000"))</f>
        <v/>
      </c>
      <c r="F196" s="16" t="str">
        <f>IF(Tabla1[[#This Row],[Momento]]="","",Tabla1[[#This Row],[Momento]])</f>
        <v/>
      </c>
      <c r="G196" s="16" t="str">
        <f>IF(Tabla1[[#This Row],[Categoría profesional]]="","",Tabla1[[#This Row],[Categoría profesional]])</f>
        <v/>
      </c>
      <c r="H196" s="10" t="str">
        <f>IFERROR(VLOOKUP(Tabla1[[#This Row],[HM]],Tabla2[],2,0),"")</f>
        <v/>
      </c>
      <c r="I196" s="10" t="str">
        <f>IFERROR(VLOOKUP(Tabla1[[#This Row],[PBA]],Tabla2[],2,0),"")</f>
        <v/>
      </c>
      <c r="J196" s="9" t="str">
        <f>IFERROR(VLOOKUP(Tabla1[[#This Row],[Agua y Jabón]],Tabla2[],2,0),"")</f>
        <v/>
      </c>
      <c r="K196" s="10" t="str">
        <f>IFERROR(VLOOKUP(Tabla1[[#This Row],[Guantes]],Tabla2[],2,0),"")</f>
        <v/>
      </c>
    </row>
    <row r="197" spans="1:11" x14ac:dyDescent="0.25">
      <c r="A197" s="9" t="str">
        <f>Tabla1[[#This Row],[id]]</f>
        <v>189</v>
      </c>
      <c r="B197" s="9" t="str">
        <f>IF(Tabla1[[#This Row],[Observador]]="","",Tabla1[[#This Row],[Observador]])</f>
        <v/>
      </c>
      <c r="C197" s="16" t="str">
        <f>IF(Tabla1[[#This Row],[Fecha]]="","",Tabla1[[#This Row],[Fecha]])</f>
        <v/>
      </c>
      <c r="D197" s="16" t="str">
        <f>IF(Tabla1[[#This Row],[Unidad]]="","",Tabla1[[#This Row],[Unidad]])</f>
        <v/>
      </c>
      <c r="E197" s="16" t="str">
        <f>IF(Tabla1[[#This Row],[Nº DE OPORTUNIDAD]]="","","OPORTUNIDAD "&amp;TEXT(Tabla1[[#This Row],[Nº DE OPORTUNIDAD]],"000"))</f>
        <v/>
      </c>
      <c r="F197" s="16" t="str">
        <f>IF(Tabla1[[#This Row],[Momento]]="","",Tabla1[[#This Row],[Momento]])</f>
        <v/>
      </c>
      <c r="G197" s="16" t="str">
        <f>IF(Tabla1[[#This Row],[Categoría profesional]]="","",Tabla1[[#This Row],[Categoría profesional]])</f>
        <v/>
      </c>
      <c r="H197" s="10" t="str">
        <f>IFERROR(VLOOKUP(Tabla1[[#This Row],[HM]],Tabla2[],2,0),"")</f>
        <v/>
      </c>
      <c r="I197" s="10" t="str">
        <f>IFERROR(VLOOKUP(Tabla1[[#This Row],[PBA]],Tabla2[],2,0),"")</f>
        <v/>
      </c>
      <c r="J197" s="9" t="str">
        <f>IFERROR(VLOOKUP(Tabla1[[#This Row],[Agua y Jabón]],Tabla2[],2,0),"")</f>
        <v/>
      </c>
      <c r="K197" s="10" t="str">
        <f>IFERROR(VLOOKUP(Tabla1[[#This Row],[Guantes]],Tabla2[],2,0),"")</f>
        <v/>
      </c>
    </row>
    <row r="198" spans="1:11" x14ac:dyDescent="0.25">
      <c r="A198" s="9" t="str">
        <f>Tabla1[[#This Row],[id]]</f>
        <v>190</v>
      </c>
      <c r="B198" s="9" t="str">
        <f>IF(Tabla1[[#This Row],[Observador]]="","",Tabla1[[#This Row],[Observador]])</f>
        <v/>
      </c>
      <c r="C198" s="16" t="str">
        <f>IF(Tabla1[[#This Row],[Fecha]]="","",Tabla1[[#This Row],[Fecha]])</f>
        <v/>
      </c>
      <c r="D198" s="16" t="str">
        <f>IF(Tabla1[[#This Row],[Unidad]]="","",Tabla1[[#This Row],[Unidad]])</f>
        <v/>
      </c>
      <c r="E198" s="16" t="str">
        <f>IF(Tabla1[[#This Row],[Nº DE OPORTUNIDAD]]="","","OPORTUNIDAD "&amp;TEXT(Tabla1[[#This Row],[Nº DE OPORTUNIDAD]],"000"))</f>
        <v/>
      </c>
      <c r="F198" s="16" t="str">
        <f>IF(Tabla1[[#This Row],[Momento]]="","",Tabla1[[#This Row],[Momento]])</f>
        <v/>
      </c>
      <c r="G198" s="16" t="str">
        <f>IF(Tabla1[[#This Row],[Categoría profesional]]="","",Tabla1[[#This Row],[Categoría profesional]])</f>
        <v/>
      </c>
      <c r="H198" s="10" t="str">
        <f>IFERROR(VLOOKUP(Tabla1[[#This Row],[HM]],Tabla2[],2,0),"")</f>
        <v/>
      </c>
      <c r="I198" s="10" t="str">
        <f>IFERROR(VLOOKUP(Tabla1[[#This Row],[PBA]],Tabla2[],2,0),"")</f>
        <v/>
      </c>
      <c r="J198" s="9" t="str">
        <f>IFERROR(VLOOKUP(Tabla1[[#This Row],[Agua y Jabón]],Tabla2[],2,0),"")</f>
        <v/>
      </c>
      <c r="K198" s="10" t="str">
        <f>IFERROR(VLOOKUP(Tabla1[[#This Row],[Guantes]],Tabla2[],2,0),"")</f>
        <v/>
      </c>
    </row>
    <row r="199" spans="1:11" x14ac:dyDescent="0.25">
      <c r="A199" s="9" t="str">
        <f>Tabla1[[#This Row],[id]]</f>
        <v>191</v>
      </c>
      <c r="B199" s="9" t="str">
        <f>IF(Tabla1[[#This Row],[Observador]]="","",Tabla1[[#This Row],[Observador]])</f>
        <v/>
      </c>
      <c r="C199" s="16" t="str">
        <f>IF(Tabla1[[#This Row],[Fecha]]="","",Tabla1[[#This Row],[Fecha]])</f>
        <v/>
      </c>
      <c r="D199" s="16" t="str">
        <f>IF(Tabla1[[#This Row],[Unidad]]="","",Tabla1[[#This Row],[Unidad]])</f>
        <v/>
      </c>
      <c r="E199" s="16" t="str">
        <f>IF(Tabla1[[#This Row],[Nº DE OPORTUNIDAD]]="","","OPORTUNIDAD "&amp;TEXT(Tabla1[[#This Row],[Nº DE OPORTUNIDAD]],"000"))</f>
        <v/>
      </c>
      <c r="F199" s="16" t="str">
        <f>IF(Tabla1[[#This Row],[Momento]]="","",Tabla1[[#This Row],[Momento]])</f>
        <v/>
      </c>
      <c r="G199" s="16" t="str">
        <f>IF(Tabla1[[#This Row],[Categoría profesional]]="","",Tabla1[[#This Row],[Categoría profesional]])</f>
        <v/>
      </c>
      <c r="H199" s="10" t="str">
        <f>IFERROR(VLOOKUP(Tabla1[[#This Row],[HM]],Tabla2[],2,0),"")</f>
        <v/>
      </c>
      <c r="I199" s="10" t="str">
        <f>IFERROR(VLOOKUP(Tabla1[[#This Row],[PBA]],Tabla2[],2,0),"")</f>
        <v/>
      </c>
      <c r="J199" s="9" t="str">
        <f>IFERROR(VLOOKUP(Tabla1[[#This Row],[Agua y Jabón]],Tabla2[],2,0),"")</f>
        <v/>
      </c>
      <c r="K199" s="10" t="str">
        <f>IFERROR(VLOOKUP(Tabla1[[#This Row],[Guantes]],Tabla2[],2,0),"")</f>
        <v/>
      </c>
    </row>
    <row r="200" spans="1:11" x14ac:dyDescent="0.25">
      <c r="A200" s="9" t="str">
        <f>Tabla1[[#This Row],[id]]</f>
        <v>192</v>
      </c>
      <c r="B200" s="9" t="str">
        <f>IF(Tabla1[[#This Row],[Observador]]="","",Tabla1[[#This Row],[Observador]])</f>
        <v/>
      </c>
      <c r="C200" s="16" t="str">
        <f>IF(Tabla1[[#This Row],[Fecha]]="","",Tabla1[[#This Row],[Fecha]])</f>
        <v/>
      </c>
      <c r="D200" s="16" t="str">
        <f>IF(Tabla1[[#This Row],[Unidad]]="","",Tabla1[[#This Row],[Unidad]])</f>
        <v/>
      </c>
      <c r="E200" s="16" t="str">
        <f>IF(Tabla1[[#This Row],[Nº DE OPORTUNIDAD]]="","","OPORTUNIDAD "&amp;TEXT(Tabla1[[#This Row],[Nº DE OPORTUNIDAD]],"000"))</f>
        <v/>
      </c>
      <c r="F200" s="16" t="str">
        <f>IF(Tabla1[[#This Row],[Momento]]="","",Tabla1[[#This Row],[Momento]])</f>
        <v/>
      </c>
      <c r="G200" s="16" t="str">
        <f>IF(Tabla1[[#This Row],[Categoría profesional]]="","",Tabla1[[#This Row],[Categoría profesional]])</f>
        <v/>
      </c>
      <c r="H200" s="10" t="str">
        <f>IFERROR(VLOOKUP(Tabla1[[#This Row],[HM]],Tabla2[],2,0),"")</f>
        <v/>
      </c>
      <c r="I200" s="10" t="str">
        <f>IFERROR(VLOOKUP(Tabla1[[#This Row],[PBA]],Tabla2[],2,0),"")</f>
        <v/>
      </c>
      <c r="J200" s="9" t="str">
        <f>IFERROR(VLOOKUP(Tabla1[[#This Row],[Agua y Jabón]],Tabla2[],2,0),"")</f>
        <v/>
      </c>
      <c r="K200" s="10" t="str">
        <f>IFERROR(VLOOKUP(Tabla1[[#This Row],[Guantes]],Tabla2[],2,0),"")</f>
        <v/>
      </c>
    </row>
    <row r="201" spans="1:11" x14ac:dyDescent="0.25">
      <c r="A201" s="9" t="str">
        <f>Tabla1[[#This Row],[id]]</f>
        <v>193</v>
      </c>
      <c r="B201" s="9" t="str">
        <f>IF(Tabla1[[#This Row],[Observador]]="","",Tabla1[[#This Row],[Observador]])</f>
        <v/>
      </c>
      <c r="C201" s="16" t="str">
        <f>IF(Tabla1[[#This Row],[Fecha]]="","",Tabla1[[#This Row],[Fecha]])</f>
        <v/>
      </c>
      <c r="D201" s="16" t="str">
        <f>IF(Tabla1[[#This Row],[Unidad]]="","",Tabla1[[#This Row],[Unidad]])</f>
        <v/>
      </c>
      <c r="E201" s="16" t="str">
        <f>IF(Tabla1[[#This Row],[Nº DE OPORTUNIDAD]]="","","OPORTUNIDAD "&amp;TEXT(Tabla1[[#This Row],[Nº DE OPORTUNIDAD]],"000"))</f>
        <v/>
      </c>
      <c r="F201" s="16" t="str">
        <f>IF(Tabla1[[#This Row],[Momento]]="","",Tabla1[[#This Row],[Momento]])</f>
        <v/>
      </c>
      <c r="G201" s="16" t="str">
        <f>IF(Tabla1[[#This Row],[Categoría profesional]]="","",Tabla1[[#This Row],[Categoría profesional]])</f>
        <v/>
      </c>
      <c r="H201" s="10" t="str">
        <f>IFERROR(VLOOKUP(Tabla1[[#This Row],[HM]],Tabla2[],2,0),"")</f>
        <v/>
      </c>
      <c r="I201" s="10" t="str">
        <f>IFERROR(VLOOKUP(Tabla1[[#This Row],[PBA]],Tabla2[],2,0),"")</f>
        <v/>
      </c>
      <c r="J201" s="9" t="str">
        <f>IFERROR(VLOOKUP(Tabla1[[#This Row],[Agua y Jabón]],Tabla2[],2,0),"")</f>
        <v/>
      </c>
      <c r="K201" s="10" t="str">
        <f>IFERROR(VLOOKUP(Tabla1[[#This Row],[Guantes]],Tabla2[],2,0),"")</f>
        <v/>
      </c>
    </row>
    <row r="202" spans="1:11" x14ac:dyDescent="0.25">
      <c r="A202" s="9" t="str">
        <f>Tabla1[[#This Row],[id]]</f>
        <v>194</v>
      </c>
      <c r="B202" s="9" t="str">
        <f>IF(Tabla1[[#This Row],[Observador]]="","",Tabla1[[#This Row],[Observador]])</f>
        <v/>
      </c>
      <c r="C202" s="16" t="str">
        <f>IF(Tabla1[[#This Row],[Fecha]]="","",Tabla1[[#This Row],[Fecha]])</f>
        <v/>
      </c>
      <c r="D202" s="16" t="str">
        <f>IF(Tabla1[[#This Row],[Unidad]]="","",Tabla1[[#This Row],[Unidad]])</f>
        <v/>
      </c>
      <c r="E202" s="16" t="str">
        <f>IF(Tabla1[[#This Row],[Nº DE OPORTUNIDAD]]="","","OPORTUNIDAD "&amp;TEXT(Tabla1[[#This Row],[Nº DE OPORTUNIDAD]],"000"))</f>
        <v/>
      </c>
      <c r="F202" s="16" t="str">
        <f>IF(Tabla1[[#This Row],[Momento]]="","",Tabla1[[#This Row],[Momento]])</f>
        <v/>
      </c>
      <c r="G202" s="16" t="str">
        <f>IF(Tabla1[[#This Row],[Categoría profesional]]="","",Tabla1[[#This Row],[Categoría profesional]])</f>
        <v/>
      </c>
      <c r="H202" s="10" t="str">
        <f>IFERROR(VLOOKUP(Tabla1[[#This Row],[HM]],Tabla2[],2,0),"")</f>
        <v/>
      </c>
      <c r="I202" s="10" t="str">
        <f>IFERROR(VLOOKUP(Tabla1[[#This Row],[PBA]],Tabla2[],2,0),"")</f>
        <v/>
      </c>
      <c r="J202" s="9" t="str">
        <f>IFERROR(VLOOKUP(Tabla1[[#This Row],[Agua y Jabón]],Tabla2[],2,0),"")</f>
        <v/>
      </c>
      <c r="K202" s="10" t="str">
        <f>IFERROR(VLOOKUP(Tabla1[[#This Row],[Guantes]],Tabla2[],2,0),"")</f>
        <v/>
      </c>
    </row>
    <row r="203" spans="1:11" x14ac:dyDescent="0.25">
      <c r="A203" s="9" t="str">
        <f>Tabla1[[#This Row],[id]]</f>
        <v>195</v>
      </c>
      <c r="B203" s="9" t="str">
        <f>IF(Tabla1[[#This Row],[Observador]]="","",Tabla1[[#This Row],[Observador]])</f>
        <v/>
      </c>
      <c r="C203" s="16" t="str">
        <f>IF(Tabla1[[#This Row],[Fecha]]="","",Tabla1[[#This Row],[Fecha]])</f>
        <v/>
      </c>
      <c r="D203" s="16" t="str">
        <f>IF(Tabla1[[#This Row],[Unidad]]="","",Tabla1[[#This Row],[Unidad]])</f>
        <v/>
      </c>
      <c r="E203" s="16" t="str">
        <f>IF(Tabla1[[#This Row],[Nº DE OPORTUNIDAD]]="","","OPORTUNIDAD "&amp;TEXT(Tabla1[[#This Row],[Nº DE OPORTUNIDAD]],"000"))</f>
        <v/>
      </c>
      <c r="F203" s="16" t="str">
        <f>IF(Tabla1[[#This Row],[Momento]]="","",Tabla1[[#This Row],[Momento]])</f>
        <v/>
      </c>
      <c r="G203" s="16" t="str">
        <f>IF(Tabla1[[#This Row],[Categoría profesional]]="","",Tabla1[[#This Row],[Categoría profesional]])</f>
        <v/>
      </c>
      <c r="H203" s="10" t="str">
        <f>IFERROR(VLOOKUP(Tabla1[[#This Row],[HM]],Tabla2[],2,0),"")</f>
        <v/>
      </c>
      <c r="I203" s="10" t="str">
        <f>IFERROR(VLOOKUP(Tabla1[[#This Row],[PBA]],Tabla2[],2,0),"")</f>
        <v/>
      </c>
      <c r="J203" s="9" t="str">
        <f>IFERROR(VLOOKUP(Tabla1[[#This Row],[Agua y Jabón]],Tabla2[],2,0),"")</f>
        <v/>
      </c>
      <c r="K203" s="10" t="str">
        <f>IFERROR(VLOOKUP(Tabla1[[#This Row],[Guantes]],Tabla2[],2,0),"")</f>
        <v/>
      </c>
    </row>
    <row r="204" spans="1:11" x14ac:dyDescent="0.25">
      <c r="A204" s="9" t="str">
        <f>Tabla1[[#This Row],[id]]</f>
        <v>196</v>
      </c>
      <c r="B204" s="9" t="str">
        <f>IF(Tabla1[[#This Row],[Observador]]="","",Tabla1[[#This Row],[Observador]])</f>
        <v/>
      </c>
      <c r="C204" s="16" t="str">
        <f>IF(Tabla1[[#This Row],[Fecha]]="","",Tabla1[[#This Row],[Fecha]])</f>
        <v/>
      </c>
      <c r="D204" s="16" t="str">
        <f>IF(Tabla1[[#This Row],[Unidad]]="","",Tabla1[[#This Row],[Unidad]])</f>
        <v/>
      </c>
      <c r="E204" s="16" t="str">
        <f>IF(Tabla1[[#This Row],[Nº DE OPORTUNIDAD]]="","","OPORTUNIDAD "&amp;TEXT(Tabla1[[#This Row],[Nº DE OPORTUNIDAD]],"000"))</f>
        <v/>
      </c>
      <c r="F204" s="16" t="str">
        <f>IF(Tabla1[[#This Row],[Momento]]="","",Tabla1[[#This Row],[Momento]])</f>
        <v/>
      </c>
      <c r="G204" s="16" t="str">
        <f>IF(Tabla1[[#This Row],[Categoría profesional]]="","",Tabla1[[#This Row],[Categoría profesional]])</f>
        <v/>
      </c>
      <c r="H204" s="10" t="str">
        <f>IFERROR(VLOOKUP(Tabla1[[#This Row],[HM]],Tabla2[],2,0),"")</f>
        <v/>
      </c>
      <c r="I204" s="10" t="str">
        <f>IFERROR(VLOOKUP(Tabla1[[#This Row],[PBA]],Tabla2[],2,0),"")</f>
        <v/>
      </c>
      <c r="J204" s="9" t="str">
        <f>IFERROR(VLOOKUP(Tabla1[[#This Row],[Agua y Jabón]],Tabla2[],2,0),"")</f>
        <v/>
      </c>
      <c r="K204" s="10" t="str">
        <f>IFERROR(VLOOKUP(Tabla1[[#This Row],[Guantes]],Tabla2[],2,0),"")</f>
        <v/>
      </c>
    </row>
    <row r="205" spans="1:11" x14ac:dyDescent="0.25">
      <c r="A205" s="9" t="str">
        <f>Tabla1[[#This Row],[id]]</f>
        <v>197</v>
      </c>
      <c r="B205" s="9" t="str">
        <f>IF(Tabla1[[#This Row],[Observador]]="","",Tabla1[[#This Row],[Observador]])</f>
        <v/>
      </c>
      <c r="C205" s="16" t="str">
        <f>IF(Tabla1[[#This Row],[Fecha]]="","",Tabla1[[#This Row],[Fecha]])</f>
        <v/>
      </c>
      <c r="D205" s="16" t="str">
        <f>IF(Tabla1[[#This Row],[Unidad]]="","",Tabla1[[#This Row],[Unidad]])</f>
        <v/>
      </c>
      <c r="E205" s="16" t="str">
        <f>IF(Tabla1[[#This Row],[Nº DE OPORTUNIDAD]]="","","OPORTUNIDAD "&amp;TEXT(Tabla1[[#This Row],[Nº DE OPORTUNIDAD]],"000"))</f>
        <v/>
      </c>
      <c r="F205" s="16" t="str">
        <f>IF(Tabla1[[#This Row],[Momento]]="","",Tabla1[[#This Row],[Momento]])</f>
        <v/>
      </c>
      <c r="G205" s="16" t="str">
        <f>IF(Tabla1[[#This Row],[Categoría profesional]]="","",Tabla1[[#This Row],[Categoría profesional]])</f>
        <v/>
      </c>
      <c r="H205" s="10" t="str">
        <f>IFERROR(VLOOKUP(Tabla1[[#This Row],[HM]],Tabla2[],2,0),"")</f>
        <v/>
      </c>
      <c r="I205" s="10" t="str">
        <f>IFERROR(VLOOKUP(Tabla1[[#This Row],[PBA]],Tabla2[],2,0),"")</f>
        <v/>
      </c>
      <c r="J205" s="9" t="str">
        <f>IFERROR(VLOOKUP(Tabla1[[#This Row],[Agua y Jabón]],Tabla2[],2,0),"")</f>
        <v/>
      </c>
      <c r="K205" s="10" t="str">
        <f>IFERROR(VLOOKUP(Tabla1[[#This Row],[Guantes]],Tabla2[],2,0),"")</f>
        <v/>
      </c>
    </row>
    <row r="206" spans="1:11" x14ac:dyDescent="0.25">
      <c r="A206" s="9" t="str">
        <f>Tabla1[[#This Row],[id]]</f>
        <v>198</v>
      </c>
      <c r="B206" s="9" t="str">
        <f>IF(Tabla1[[#This Row],[Observador]]="","",Tabla1[[#This Row],[Observador]])</f>
        <v/>
      </c>
      <c r="C206" s="16" t="str">
        <f>IF(Tabla1[[#This Row],[Fecha]]="","",Tabla1[[#This Row],[Fecha]])</f>
        <v/>
      </c>
      <c r="D206" s="16" t="str">
        <f>IF(Tabla1[[#This Row],[Unidad]]="","",Tabla1[[#This Row],[Unidad]])</f>
        <v/>
      </c>
      <c r="E206" s="16" t="str">
        <f>IF(Tabla1[[#This Row],[Nº DE OPORTUNIDAD]]="","","OPORTUNIDAD "&amp;TEXT(Tabla1[[#This Row],[Nº DE OPORTUNIDAD]],"000"))</f>
        <v/>
      </c>
      <c r="F206" s="16" t="str">
        <f>IF(Tabla1[[#This Row],[Momento]]="","",Tabla1[[#This Row],[Momento]])</f>
        <v/>
      </c>
      <c r="G206" s="16" t="str">
        <f>IF(Tabla1[[#This Row],[Categoría profesional]]="","",Tabla1[[#This Row],[Categoría profesional]])</f>
        <v/>
      </c>
      <c r="H206" s="10" t="str">
        <f>IFERROR(VLOOKUP(Tabla1[[#This Row],[HM]],Tabla2[],2,0),"")</f>
        <v/>
      </c>
      <c r="I206" s="10" t="str">
        <f>IFERROR(VLOOKUP(Tabla1[[#This Row],[PBA]],Tabla2[],2,0),"")</f>
        <v/>
      </c>
      <c r="J206" s="9" t="str">
        <f>IFERROR(VLOOKUP(Tabla1[[#This Row],[Agua y Jabón]],Tabla2[],2,0),"")</f>
        <v/>
      </c>
      <c r="K206" s="10" t="str">
        <f>IFERROR(VLOOKUP(Tabla1[[#This Row],[Guantes]],Tabla2[],2,0),"")</f>
        <v/>
      </c>
    </row>
    <row r="207" spans="1:11" x14ac:dyDescent="0.25">
      <c r="A207" s="9" t="str">
        <f>Tabla1[[#This Row],[id]]</f>
        <v>199</v>
      </c>
      <c r="B207" s="9" t="str">
        <f>IF(Tabla1[[#This Row],[Observador]]="","",Tabla1[[#This Row],[Observador]])</f>
        <v/>
      </c>
      <c r="C207" s="16" t="str">
        <f>IF(Tabla1[[#This Row],[Fecha]]="","",Tabla1[[#This Row],[Fecha]])</f>
        <v/>
      </c>
      <c r="D207" s="16" t="str">
        <f>IF(Tabla1[[#This Row],[Unidad]]="","",Tabla1[[#This Row],[Unidad]])</f>
        <v/>
      </c>
      <c r="E207" s="16" t="str">
        <f>IF(Tabla1[[#This Row],[Nº DE OPORTUNIDAD]]="","","OPORTUNIDAD "&amp;TEXT(Tabla1[[#This Row],[Nº DE OPORTUNIDAD]],"000"))</f>
        <v/>
      </c>
      <c r="F207" s="16" t="str">
        <f>IF(Tabla1[[#This Row],[Momento]]="","",Tabla1[[#This Row],[Momento]])</f>
        <v/>
      </c>
      <c r="G207" s="16" t="str">
        <f>IF(Tabla1[[#This Row],[Categoría profesional]]="","",Tabla1[[#This Row],[Categoría profesional]])</f>
        <v/>
      </c>
      <c r="H207" s="10" t="str">
        <f>IFERROR(VLOOKUP(Tabla1[[#This Row],[HM]],Tabla2[],2,0),"")</f>
        <v/>
      </c>
      <c r="I207" s="10" t="str">
        <f>IFERROR(VLOOKUP(Tabla1[[#This Row],[PBA]],Tabla2[],2,0),"")</f>
        <v/>
      </c>
      <c r="J207" s="9" t="str">
        <f>IFERROR(VLOOKUP(Tabla1[[#This Row],[Agua y Jabón]],Tabla2[],2,0),"")</f>
        <v/>
      </c>
      <c r="K207" s="10" t="str">
        <f>IFERROR(VLOOKUP(Tabla1[[#This Row],[Guantes]],Tabla2[],2,0),"")</f>
        <v/>
      </c>
    </row>
    <row r="208" spans="1:11" x14ac:dyDescent="0.25">
      <c r="A208" s="9" t="str">
        <f>Tabla1[[#This Row],[id]]</f>
        <v>200</v>
      </c>
      <c r="B208" s="9" t="str">
        <f>IF(Tabla1[[#This Row],[Observador]]="","",Tabla1[[#This Row],[Observador]])</f>
        <v/>
      </c>
      <c r="C208" s="16" t="str">
        <f>IF(Tabla1[[#This Row],[Fecha]]="","",Tabla1[[#This Row],[Fecha]])</f>
        <v/>
      </c>
      <c r="D208" s="16" t="str">
        <f>IF(Tabla1[[#This Row],[Unidad]]="","",Tabla1[[#This Row],[Unidad]])</f>
        <v/>
      </c>
      <c r="E208" s="16" t="str">
        <f>IF(Tabla1[[#This Row],[Nº DE OPORTUNIDAD]]="","","OPORTUNIDAD "&amp;TEXT(Tabla1[[#This Row],[Nº DE OPORTUNIDAD]],"000"))</f>
        <v/>
      </c>
      <c r="F208" s="16" t="str">
        <f>IF(Tabla1[[#This Row],[Momento]]="","",Tabla1[[#This Row],[Momento]])</f>
        <v/>
      </c>
      <c r="G208" s="16" t="str">
        <f>IF(Tabla1[[#This Row],[Categoría profesional]]="","",Tabla1[[#This Row],[Categoría profesional]])</f>
        <v/>
      </c>
      <c r="H208" s="10" t="str">
        <f>IFERROR(VLOOKUP(Tabla1[[#This Row],[HM]],Tabla2[],2,0),"")</f>
        <v/>
      </c>
      <c r="I208" s="10" t="str">
        <f>IFERROR(VLOOKUP(Tabla1[[#This Row],[PBA]],Tabla2[],2,0),"")</f>
        <v/>
      </c>
      <c r="J208" s="9" t="str">
        <f>IFERROR(VLOOKUP(Tabla1[[#This Row],[Agua y Jabón]],Tabla2[],2,0),"")</f>
        <v/>
      </c>
      <c r="K208" s="10" t="str">
        <f>IFERROR(VLOOKUP(Tabla1[[#This Row],[Guantes]],Tabla2[],2,0),"")</f>
        <v/>
      </c>
    </row>
    <row r="209" spans="1:11" x14ac:dyDescent="0.25">
      <c r="A209" s="9" t="str">
        <f>Tabla1[[#This Row],[id]]</f>
        <v>201</v>
      </c>
      <c r="B209" s="9" t="str">
        <f>IF(Tabla1[[#This Row],[Observador]]="","",Tabla1[[#This Row],[Observador]])</f>
        <v/>
      </c>
      <c r="C209" s="16" t="str">
        <f>IF(Tabla1[[#This Row],[Fecha]]="","",Tabla1[[#This Row],[Fecha]])</f>
        <v/>
      </c>
      <c r="D209" s="16" t="str">
        <f>IF(Tabla1[[#This Row],[Unidad]]="","",Tabla1[[#This Row],[Unidad]])</f>
        <v/>
      </c>
      <c r="E209" s="16" t="str">
        <f>IF(Tabla1[[#This Row],[Nº DE OPORTUNIDAD]]="","","OPORTUNIDAD "&amp;TEXT(Tabla1[[#This Row],[Nº DE OPORTUNIDAD]],"000"))</f>
        <v/>
      </c>
      <c r="F209" s="16" t="str">
        <f>IF(Tabla1[[#This Row],[Momento]]="","",Tabla1[[#This Row],[Momento]])</f>
        <v/>
      </c>
      <c r="G209" s="16" t="str">
        <f>IF(Tabla1[[#This Row],[Categoría profesional]]="","",Tabla1[[#This Row],[Categoría profesional]])</f>
        <v/>
      </c>
      <c r="H209" s="10" t="str">
        <f>IFERROR(VLOOKUP(Tabla1[[#This Row],[HM]],Tabla2[],2,0),"")</f>
        <v/>
      </c>
      <c r="I209" s="10" t="str">
        <f>IFERROR(VLOOKUP(Tabla1[[#This Row],[PBA]],Tabla2[],2,0),"")</f>
        <v/>
      </c>
      <c r="J209" s="9" t="str">
        <f>IFERROR(VLOOKUP(Tabla1[[#This Row],[Agua y Jabón]],Tabla2[],2,0),"")</f>
        <v/>
      </c>
      <c r="K209" s="10" t="str">
        <f>IFERROR(VLOOKUP(Tabla1[[#This Row],[Guantes]],Tabla2[],2,0),"")</f>
        <v/>
      </c>
    </row>
    <row r="210" spans="1:11" x14ac:dyDescent="0.25">
      <c r="A210" s="9" t="str">
        <f>Tabla1[[#This Row],[id]]</f>
        <v>202</v>
      </c>
      <c r="B210" s="9" t="str">
        <f>IF(Tabla1[[#This Row],[Observador]]="","",Tabla1[[#This Row],[Observador]])</f>
        <v/>
      </c>
      <c r="C210" s="16" t="str">
        <f>IF(Tabla1[[#This Row],[Fecha]]="","",Tabla1[[#This Row],[Fecha]])</f>
        <v/>
      </c>
      <c r="D210" s="16" t="str">
        <f>IF(Tabla1[[#This Row],[Unidad]]="","",Tabla1[[#This Row],[Unidad]])</f>
        <v/>
      </c>
      <c r="E210" s="16" t="str">
        <f>IF(Tabla1[[#This Row],[Nº DE OPORTUNIDAD]]="","","OPORTUNIDAD "&amp;TEXT(Tabla1[[#This Row],[Nº DE OPORTUNIDAD]],"000"))</f>
        <v/>
      </c>
      <c r="F210" s="16" t="str">
        <f>IF(Tabla1[[#This Row],[Momento]]="","",Tabla1[[#This Row],[Momento]])</f>
        <v/>
      </c>
      <c r="G210" s="16" t="str">
        <f>IF(Tabla1[[#This Row],[Categoría profesional]]="","",Tabla1[[#This Row],[Categoría profesional]])</f>
        <v/>
      </c>
      <c r="H210" s="10" t="str">
        <f>IFERROR(VLOOKUP(Tabla1[[#This Row],[HM]],Tabla2[],2,0),"")</f>
        <v/>
      </c>
      <c r="I210" s="10" t="str">
        <f>IFERROR(VLOOKUP(Tabla1[[#This Row],[PBA]],Tabla2[],2,0),"")</f>
        <v/>
      </c>
      <c r="J210" s="9" t="str">
        <f>IFERROR(VLOOKUP(Tabla1[[#This Row],[Agua y Jabón]],Tabla2[],2,0),"")</f>
        <v/>
      </c>
      <c r="K210" s="10" t="str">
        <f>IFERROR(VLOOKUP(Tabla1[[#This Row],[Guantes]],Tabla2[],2,0),"")</f>
        <v/>
      </c>
    </row>
  </sheetData>
  <sheetProtection formatCells="0" formatColumns="0" formatRows="0" sort="0" autoFilter="0" pivotTables="0"/>
  <mergeCells count="4">
    <mergeCell ref="A2:B2"/>
    <mergeCell ref="C2:E2"/>
    <mergeCell ref="I6:J7"/>
    <mergeCell ref="K6:K7"/>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K210"/>
  <sheetViews>
    <sheetView showGridLines="0" tabSelected="1" zoomScale="115" zoomScaleNormal="115" workbookViewId="0">
      <pane ySplit="8" topLeftCell="A9" activePane="bottomLeft" state="frozen"/>
      <selection pane="bottomLeft" activeCell="E8" sqref="E8"/>
    </sheetView>
  </sheetViews>
  <sheetFormatPr baseColWidth="10" defaultRowHeight="15" x14ac:dyDescent="0.25"/>
  <cols>
    <col min="1" max="1" width="11.140625" customWidth="1"/>
    <col min="2" max="2" width="17.85546875" customWidth="1"/>
    <col min="3" max="3" width="13" style="1" customWidth="1"/>
    <col min="4" max="4" width="33.28515625" customWidth="1"/>
    <col min="5" max="5" width="18.140625" customWidth="1"/>
    <col min="6" max="6" width="34.42578125" customWidth="1"/>
    <col min="7" max="7" width="13.5703125" customWidth="1"/>
    <col min="8" max="9" width="7.7109375" customWidth="1"/>
    <col min="10" max="10" width="15.28515625" customWidth="1"/>
    <col min="11" max="11" width="8.85546875" customWidth="1"/>
  </cols>
  <sheetData>
    <row r="1" spans="1:11" ht="15" customHeight="1" x14ac:dyDescent="0.25">
      <c r="F1" t="s">
        <v>397</v>
      </c>
      <c r="K1" s="19"/>
    </row>
    <row r="2" spans="1:11" ht="51.75" customHeight="1" x14ac:dyDescent="0.25">
      <c r="K2" s="19"/>
    </row>
    <row r="3" spans="1:11" ht="48.75" customHeight="1" x14ac:dyDescent="0.25">
      <c r="K3" s="19"/>
    </row>
    <row r="4" spans="1:11" ht="21" x14ac:dyDescent="0.35">
      <c r="A4" s="95" t="s">
        <v>8</v>
      </c>
      <c r="B4" s="95"/>
      <c r="C4" s="96" t="s">
        <v>104</v>
      </c>
      <c r="D4" s="96"/>
      <c r="E4" s="96"/>
      <c r="K4" s="19"/>
    </row>
    <row r="5" spans="1:11" ht="8.25" customHeight="1" x14ac:dyDescent="0.25">
      <c r="K5" s="19"/>
    </row>
    <row r="6" spans="1:11" ht="17.25" customHeight="1" x14ac:dyDescent="0.25">
      <c r="I6" s="97" t="s">
        <v>157</v>
      </c>
      <c r="J6" s="97"/>
      <c r="K6" s="98" t="s">
        <v>156</v>
      </c>
    </row>
    <row r="7" spans="1:11" ht="18.75" customHeight="1" x14ac:dyDescent="0.25">
      <c r="I7" s="97"/>
      <c r="J7" s="97"/>
      <c r="K7" s="98"/>
    </row>
    <row r="8" spans="1:11" x14ac:dyDescent="0.25">
      <c r="A8" s="53" t="s">
        <v>0</v>
      </c>
      <c r="B8" s="54" t="s">
        <v>1</v>
      </c>
      <c r="C8" s="55" t="s">
        <v>2</v>
      </c>
      <c r="D8" s="56" t="s">
        <v>3</v>
      </c>
      <c r="E8" s="56" t="s">
        <v>182</v>
      </c>
      <c r="F8" s="56" t="s">
        <v>4</v>
      </c>
      <c r="G8" s="56" t="s">
        <v>5</v>
      </c>
      <c r="H8" s="56" t="s">
        <v>6</v>
      </c>
      <c r="I8" s="48" t="s">
        <v>114</v>
      </c>
      <c r="J8" s="48" t="s">
        <v>113</v>
      </c>
      <c r="K8" s="57" t="s">
        <v>7</v>
      </c>
    </row>
    <row r="9" spans="1:11" x14ac:dyDescent="0.25">
      <c r="A9" s="49" t="s">
        <v>51</v>
      </c>
      <c r="B9" s="50" t="s">
        <v>132</v>
      </c>
      <c r="C9" s="51">
        <v>44671</v>
      </c>
      <c r="D9" s="50" t="s">
        <v>28</v>
      </c>
      <c r="E9" s="50">
        <v>1</v>
      </c>
      <c r="F9" s="50" t="s">
        <v>13</v>
      </c>
      <c r="G9" s="50" t="s">
        <v>106</v>
      </c>
      <c r="H9" s="50" t="s">
        <v>9</v>
      </c>
      <c r="I9" s="50" t="s">
        <v>9</v>
      </c>
      <c r="J9" s="50" t="s">
        <v>10</v>
      </c>
      <c r="K9" s="52"/>
    </row>
    <row r="10" spans="1:11" x14ac:dyDescent="0.25">
      <c r="A10" s="49" t="s">
        <v>52</v>
      </c>
      <c r="B10" s="50" t="s">
        <v>133</v>
      </c>
      <c r="C10" s="51">
        <v>44671</v>
      </c>
      <c r="D10" s="50" t="s">
        <v>28</v>
      </c>
      <c r="E10" s="50">
        <v>2</v>
      </c>
      <c r="F10" s="50" t="s">
        <v>13</v>
      </c>
      <c r="G10" s="50" t="s">
        <v>106</v>
      </c>
      <c r="H10" s="50" t="s">
        <v>9</v>
      </c>
      <c r="I10" s="50" t="s">
        <v>9</v>
      </c>
      <c r="J10" s="50" t="s">
        <v>10</v>
      </c>
      <c r="K10" s="52"/>
    </row>
    <row r="11" spans="1:11" x14ac:dyDescent="0.25">
      <c r="A11" s="49" t="s">
        <v>53</v>
      </c>
      <c r="B11" s="50" t="s">
        <v>133</v>
      </c>
      <c r="C11" s="51">
        <v>44671</v>
      </c>
      <c r="D11" s="50" t="s">
        <v>28</v>
      </c>
      <c r="E11" s="50">
        <v>3</v>
      </c>
      <c r="F11" s="50" t="s">
        <v>13</v>
      </c>
      <c r="G11" s="50" t="s">
        <v>107</v>
      </c>
      <c r="H11" s="69" t="s">
        <v>10</v>
      </c>
      <c r="I11" s="50"/>
      <c r="J11" s="50"/>
      <c r="K11" s="52"/>
    </row>
    <row r="12" spans="1:11" x14ac:dyDescent="0.25">
      <c r="A12" s="49" t="s">
        <v>54</v>
      </c>
      <c r="B12" s="50" t="s">
        <v>133</v>
      </c>
      <c r="C12" s="51">
        <v>44671</v>
      </c>
      <c r="D12" s="50" t="s">
        <v>28</v>
      </c>
      <c r="E12" s="50">
        <v>4</v>
      </c>
      <c r="F12" s="50" t="s">
        <v>13</v>
      </c>
      <c r="G12" s="50" t="s">
        <v>106</v>
      </c>
      <c r="H12" s="50" t="s">
        <v>9</v>
      </c>
      <c r="I12" s="50" t="s">
        <v>9</v>
      </c>
      <c r="J12" s="50"/>
      <c r="K12" s="52"/>
    </row>
    <row r="13" spans="1:11" x14ac:dyDescent="0.25">
      <c r="A13" s="49" t="s">
        <v>55</v>
      </c>
      <c r="B13" s="50" t="s">
        <v>133</v>
      </c>
      <c r="C13" s="51">
        <v>44671</v>
      </c>
      <c r="D13" s="50" t="s">
        <v>28</v>
      </c>
      <c r="E13" s="50">
        <v>5</v>
      </c>
      <c r="F13" s="50" t="s">
        <v>13</v>
      </c>
      <c r="G13" s="50" t="s">
        <v>106</v>
      </c>
      <c r="H13" s="50" t="s">
        <v>9</v>
      </c>
      <c r="I13" s="50" t="s">
        <v>9</v>
      </c>
      <c r="J13" s="50"/>
      <c r="K13" s="52"/>
    </row>
    <row r="14" spans="1:11" x14ac:dyDescent="0.25">
      <c r="A14" s="49" t="s">
        <v>56</v>
      </c>
      <c r="B14" s="50" t="s">
        <v>133</v>
      </c>
      <c r="C14" s="51">
        <v>44671</v>
      </c>
      <c r="D14" s="50" t="s">
        <v>28</v>
      </c>
      <c r="E14" s="50">
        <v>6</v>
      </c>
      <c r="F14" s="50" t="s">
        <v>14</v>
      </c>
      <c r="G14" s="50" t="s">
        <v>107</v>
      </c>
      <c r="H14" s="50" t="s">
        <v>9</v>
      </c>
      <c r="I14" s="50" t="s">
        <v>9</v>
      </c>
      <c r="J14" s="50"/>
      <c r="K14" s="52"/>
    </row>
    <row r="15" spans="1:11" x14ac:dyDescent="0.25">
      <c r="A15" s="49" t="s">
        <v>57</v>
      </c>
      <c r="B15" s="50" t="s">
        <v>133</v>
      </c>
      <c r="C15" s="51">
        <v>44671</v>
      </c>
      <c r="D15" s="50" t="s">
        <v>28</v>
      </c>
      <c r="E15" s="50">
        <v>7</v>
      </c>
      <c r="F15" s="50" t="s">
        <v>14</v>
      </c>
      <c r="G15" s="50" t="s">
        <v>106</v>
      </c>
      <c r="H15" s="50" t="s">
        <v>9</v>
      </c>
      <c r="I15" s="50" t="s">
        <v>9</v>
      </c>
      <c r="J15" s="50"/>
      <c r="K15" s="52"/>
    </row>
    <row r="16" spans="1:11" x14ac:dyDescent="0.25">
      <c r="A16" s="49" t="s">
        <v>58</v>
      </c>
      <c r="B16" s="50" t="s">
        <v>133</v>
      </c>
      <c r="C16" s="51">
        <v>44671</v>
      </c>
      <c r="D16" s="50" t="s">
        <v>28</v>
      </c>
      <c r="E16" s="50">
        <v>8</v>
      </c>
      <c r="F16" s="50" t="s">
        <v>15</v>
      </c>
      <c r="G16" s="50" t="s">
        <v>106</v>
      </c>
      <c r="H16" s="50" t="s">
        <v>10</v>
      </c>
      <c r="I16" s="50"/>
      <c r="J16" s="50"/>
      <c r="K16" s="52"/>
    </row>
    <row r="17" spans="1:11" x14ac:dyDescent="0.25">
      <c r="A17" s="49" t="s">
        <v>59</v>
      </c>
      <c r="B17" s="50" t="s">
        <v>133</v>
      </c>
      <c r="C17" s="51">
        <v>44671</v>
      </c>
      <c r="D17" s="50" t="s">
        <v>28</v>
      </c>
      <c r="E17" s="50">
        <v>9</v>
      </c>
      <c r="F17" s="50" t="s">
        <v>15</v>
      </c>
      <c r="G17" s="50" t="s">
        <v>109</v>
      </c>
      <c r="H17" s="50" t="s">
        <v>9</v>
      </c>
      <c r="I17" s="50" t="s">
        <v>9</v>
      </c>
      <c r="J17" s="50"/>
      <c r="K17" s="52"/>
    </row>
    <row r="18" spans="1:11" x14ac:dyDescent="0.25">
      <c r="A18" s="49" t="s">
        <v>60</v>
      </c>
      <c r="B18" s="50" t="s">
        <v>133</v>
      </c>
      <c r="C18" s="51">
        <v>44671</v>
      </c>
      <c r="D18" s="50" t="s">
        <v>28</v>
      </c>
      <c r="E18" s="50">
        <v>10</v>
      </c>
      <c r="F18" s="50" t="s">
        <v>15</v>
      </c>
      <c r="G18" s="50" t="s">
        <v>106</v>
      </c>
      <c r="H18" s="50" t="s">
        <v>9</v>
      </c>
      <c r="I18" s="50"/>
      <c r="J18" s="50" t="s">
        <v>9</v>
      </c>
      <c r="K18" s="52"/>
    </row>
    <row r="19" spans="1:11" x14ac:dyDescent="0.25">
      <c r="A19" s="49" t="s">
        <v>61</v>
      </c>
      <c r="B19" s="50" t="s">
        <v>133</v>
      </c>
      <c r="C19" s="51">
        <v>44671</v>
      </c>
      <c r="D19" s="50" t="s">
        <v>28</v>
      </c>
      <c r="E19" s="50">
        <v>10</v>
      </c>
      <c r="F19" s="50" t="s">
        <v>16</v>
      </c>
      <c r="G19" s="50" t="s">
        <v>106</v>
      </c>
      <c r="H19" s="50" t="s">
        <v>9</v>
      </c>
      <c r="I19" s="50"/>
      <c r="J19" s="50" t="s">
        <v>9</v>
      </c>
      <c r="K19" s="52"/>
    </row>
    <row r="20" spans="1:11" x14ac:dyDescent="0.25">
      <c r="A20" s="49" t="s">
        <v>62</v>
      </c>
      <c r="B20" s="50" t="s">
        <v>133</v>
      </c>
      <c r="C20" s="51">
        <v>44671</v>
      </c>
      <c r="D20" s="50" t="s">
        <v>28</v>
      </c>
      <c r="E20" s="50">
        <v>11</v>
      </c>
      <c r="F20" s="50" t="s">
        <v>16</v>
      </c>
      <c r="G20" s="50" t="s">
        <v>106</v>
      </c>
      <c r="H20" s="50" t="s">
        <v>9</v>
      </c>
      <c r="I20" s="50" t="s">
        <v>9</v>
      </c>
      <c r="J20" s="50"/>
      <c r="K20" s="52"/>
    </row>
    <row r="21" spans="1:11" x14ac:dyDescent="0.25">
      <c r="A21" s="49" t="s">
        <v>63</v>
      </c>
      <c r="B21" s="50" t="s">
        <v>133</v>
      </c>
      <c r="C21" s="51">
        <v>44671</v>
      </c>
      <c r="D21" s="50" t="s">
        <v>28</v>
      </c>
      <c r="E21" s="50">
        <v>12</v>
      </c>
      <c r="F21" s="50" t="s">
        <v>17</v>
      </c>
      <c r="G21" s="50" t="s">
        <v>111</v>
      </c>
      <c r="H21" s="50" t="s">
        <v>9</v>
      </c>
      <c r="I21" s="50" t="s">
        <v>9</v>
      </c>
      <c r="J21" s="50"/>
      <c r="K21" s="52"/>
    </row>
    <row r="22" spans="1:11" x14ac:dyDescent="0.25">
      <c r="A22" s="49" t="s">
        <v>64</v>
      </c>
      <c r="B22" s="50" t="s">
        <v>133</v>
      </c>
      <c r="C22" s="51">
        <v>44671</v>
      </c>
      <c r="D22" s="50" t="s">
        <v>28</v>
      </c>
      <c r="E22" s="50">
        <v>13</v>
      </c>
      <c r="F22" s="50" t="s">
        <v>13</v>
      </c>
      <c r="G22" s="50" t="s">
        <v>107</v>
      </c>
      <c r="H22" s="50" t="s">
        <v>9</v>
      </c>
      <c r="I22" s="50" t="s">
        <v>9</v>
      </c>
      <c r="J22" s="50"/>
      <c r="K22" s="52"/>
    </row>
    <row r="23" spans="1:11" x14ac:dyDescent="0.25">
      <c r="A23" s="49" t="s">
        <v>65</v>
      </c>
      <c r="B23" s="50"/>
      <c r="C23" s="51">
        <v>44671</v>
      </c>
      <c r="D23" s="50" t="s">
        <v>28</v>
      </c>
      <c r="E23" s="50">
        <v>14</v>
      </c>
      <c r="F23" s="50" t="s">
        <v>16</v>
      </c>
      <c r="G23" s="50" t="s">
        <v>107</v>
      </c>
      <c r="H23" s="50" t="s">
        <v>9</v>
      </c>
      <c r="I23" s="50" t="s">
        <v>9</v>
      </c>
      <c r="J23" s="50"/>
      <c r="K23" s="52"/>
    </row>
    <row r="24" spans="1:11" x14ac:dyDescent="0.25">
      <c r="A24" s="49" t="s">
        <v>66</v>
      </c>
      <c r="B24" s="50"/>
      <c r="C24" s="51">
        <v>44671</v>
      </c>
      <c r="D24" s="50" t="s">
        <v>28</v>
      </c>
      <c r="E24" s="50">
        <v>15</v>
      </c>
      <c r="F24" s="50" t="s">
        <v>13</v>
      </c>
      <c r="G24" s="50" t="s">
        <v>105</v>
      </c>
      <c r="H24" s="50" t="s">
        <v>9</v>
      </c>
      <c r="I24" s="50" t="s">
        <v>9</v>
      </c>
      <c r="J24" s="50"/>
      <c r="K24" s="52"/>
    </row>
    <row r="25" spans="1:11" x14ac:dyDescent="0.25">
      <c r="A25" s="49" t="s">
        <v>67</v>
      </c>
      <c r="B25" s="50"/>
      <c r="C25" s="51">
        <v>44671</v>
      </c>
      <c r="D25" s="50" t="s">
        <v>28</v>
      </c>
      <c r="E25" s="50">
        <v>16</v>
      </c>
      <c r="F25" s="50" t="s">
        <v>16</v>
      </c>
      <c r="G25" s="50" t="s">
        <v>105</v>
      </c>
      <c r="H25" s="50" t="s">
        <v>10</v>
      </c>
      <c r="I25" s="50"/>
      <c r="J25" s="50"/>
      <c r="K25" s="52"/>
    </row>
    <row r="26" spans="1:11" x14ac:dyDescent="0.25">
      <c r="A26" s="49" t="s">
        <v>68</v>
      </c>
      <c r="B26" s="50"/>
      <c r="C26" s="51">
        <v>44671</v>
      </c>
      <c r="D26" s="50" t="s">
        <v>28</v>
      </c>
      <c r="E26" s="50">
        <v>17</v>
      </c>
      <c r="F26" s="50" t="s">
        <v>13</v>
      </c>
      <c r="G26" s="50" t="s">
        <v>105</v>
      </c>
      <c r="H26" s="50" t="s">
        <v>10</v>
      </c>
      <c r="I26" s="50"/>
      <c r="J26" s="50"/>
      <c r="K26" s="52"/>
    </row>
    <row r="27" spans="1:11" x14ac:dyDescent="0.25">
      <c r="A27" s="49" t="s">
        <v>69</v>
      </c>
      <c r="B27" s="50"/>
      <c r="C27" s="51">
        <v>44671</v>
      </c>
      <c r="D27" s="50" t="s">
        <v>28</v>
      </c>
      <c r="E27" s="50">
        <v>18</v>
      </c>
      <c r="F27" s="50" t="s">
        <v>13</v>
      </c>
      <c r="G27" s="50" t="s">
        <v>105</v>
      </c>
      <c r="H27" s="50" t="s">
        <v>9</v>
      </c>
      <c r="I27" s="50" t="s">
        <v>9</v>
      </c>
      <c r="J27" s="50"/>
      <c r="K27" s="52"/>
    </row>
    <row r="28" spans="1:11" x14ac:dyDescent="0.25">
      <c r="A28" s="49" t="s">
        <v>70</v>
      </c>
      <c r="B28" s="50"/>
      <c r="C28" s="51">
        <v>44671</v>
      </c>
      <c r="D28" s="50" t="s">
        <v>28</v>
      </c>
      <c r="E28" s="50">
        <v>19</v>
      </c>
      <c r="F28" s="50" t="s">
        <v>16</v>
      </c>
      <c r="G28" s="50" t="s">
        <v>105</v>
      </c>
      <c r="H28" s="50" t="s">
        <v>9</v>
      </c>
      <c r="I28" s="50" t="s">
        <v>9</v>
      </c>
      <c r="J28" s="50"/>
      <c r="K28" s="52"/>
    </row>
    <row r="29" spans="1:11" x14ac:dyDescent="0.25">
      <c r="A29" s="49" t="s">
        <v>71</v>
      </c>
      <c r="B29" s="50"/>
      <c r="C29" s="51">
        <v>44671</v>
      </c>
      <c r="D29" s="50" t="s">
        <v>28</v>
      </c>
      <c r="E29" s="50">
        <v>20</v>
      </c>
      <c r="F29" s="50" t="s">
        <v>13</v>
      </c>
      <c r="G29" s="50" t="s">
        <v>105</v>
      </c>
      <c r="H29" s="50" t="s">
        <v>9</v>
      </c>
      <c r="I29" s="50" t="s">
        <v>9</v>
      </c>
      <c r="J29" s="50"/>
      <c r="K29" s="52"/>
    </row>
    <row r="30" spans="1:11" x14ac:dyDescent="0.25">
      <c r="A30" s="49" t="s">
        <v>72</v>
      </c>
      <c r="B30" s="50"/>
      <c r="C30" s="51">
        <v>44671</v>
      </c>
      <c r="D30" s="50" t="s">
        <v>28</v>
      </c>
      <c r="E30" s="50">
        <v>21</v>
      </c>
      <c r="F30" s="50" t="s">
        <v>13</v>
      </c>
      <c r="G30" s="50" t="s">
        <v>105</v>
      </c>
      <c r="H30" s="50" t="s">
        <v>10</v>
      </c>
      <c r="I30" s="50"/>
      <c r="J30" s="50"/>
      <c r="K30" s="52"/>
    </row>
    <row r="31" spans="1:11" x14ac:dyDescent="0.25">
      <c r="A31" s="49" t="s">
        <v>73</v>
      </c>
      <c r="B31" s="50"/>
      <c r="C31" s="51">
        <v>44671</v>
      </c>
      <c r="D31" s="50" t="s">
        <v>28</v>
      </c>
      <c r="E31" s="50">
        <v>21</v>
      </c>
      <c r="F31" s="50" t="s">
        <v>16</v>
      </c>
      <c r="G31" s="50" t="s">
        <v>105</v>
      </c>
      <c r="H31" s="50" t="s">
        <v>10</v>
      </c>
      <c r="I31" s="50"/>
      <c r="J31" s="50"/>
      <c r="K31" s="52"/>
    </row>
    <row r="32" spans="1:11" x14ac:dyDescent="0.25">
      <c r="A32" s="49" t="s">
        <v>74</v>
      </c>
      <c r="B32" s="50"/>
      <c r="C32" s="51">
        <v>44671</v>
      </c>
      <c r="D32" s="50" t="s">
        <v>28</v>
      </c>
      <c r="E32" s="50">
        <v>22</v>
      </c>
      <c r="F32" s="50" t="s">
        <v>13</v>
      </c>
      <c r="G32" s="50" t="s">
        <v>105</v>
      </c>
      <c r="H32" s="50" t="s">
        <v>9</v>
      </c>
      <c r="I32" s="50" t="s">
        <v>9</v>
      </c>
      <c r="J32" s="50"/>
      <c r="K32" s="52"/>
    </row>
    <row r="33" spans="1:11" x14ac:dyDescent="0.25">
      <c r="A33" s="49" t="s">
        <v>75</v>
      </c>
      <c r="B33" s="50"/>
      <c r="C33" s="51">
        <v>44671</v>
      </c>
      <c r="D33" s="50" t="s">
        <v>28</v>
      </c>
      <c r="E33" s="50">
        <v>22</v>
      </c>
      <c r="F33" s="50" t="s">
        <v>16</v>
      </c>
      <c r="G33" s="50" t="s">
        <v>105</v>
      </c>
      <c r="H33" s="50" t="s">
        <v>9</v>
      </c>
      <c r="I33" s="50" t="s">
        <v>9</v>
      </c>
      <c r="J33" s="50"/>
      <c r="K33" s="52"/>
    </row>
    <row r="34" spans="1:11" x14ac:dyDescent="0.25">
      <c r="A34" s="49" t="s">
        <v>76</v>
      </c>
      <c r="B34" s="50"/>
      <c r="C34" s="51">
        <v>44671</v>
      </c>
      <c r="D34" s="50" t="s">
        <v>28</v>
      </c>
      <c r="E34" s="50">
        <v>23</v>
      </c>
      <c r="F34" s="50" t="s">
        <v>13</v>
      </c>
      <c r="G34" s="50" t="s">
        <v>110</v>
      </c>
      <c r="H34" s="50" t="s">
        <v>9</v>
      </c>
      <c r="I34" s="50" t="s">
        <v>9</v>
      </c>
      <c r="J34" s="50"/>
      <c r="K34" s="52"/>
    </row>
    <row r="35" spans="1:11" x14ac:dyDescent="0.25">
      <c r="A35" s="49" t="s">
        <v>77</v>
      </c>
      <c r="B35" s="50"/>
      <c r="C35" s="51">
        <v>44671</v>
      </c>
      <c r="D35" s="50" t="s">
        <v>28</v>
      </c>
      <c r="E35" s="50">
        <v>24</v>
      </c>
      <c r="F35" s="50" t="s">
        <v>16</v>
      </c>
      <c r="G35" s="50" t="s">
        <v>109</v>
      </c>
      <c r="H35" s="50" t="s">
        <v>10</v>
      </c>
      <c r="I35" s="50"/>
      <c r="J35" s="50"/>
      <c r="K35" s="52"/>
    </row>
    <row r="36" spans="1:11" x14ac:dyDescent="0.25">
      <c r="A36" s="49" t="s">
        <v>78</v>
      </c>
      <c r="B36" s="50"/>
      <c r="C36" s="51">
        <v>44671</v>
      </c>
      <c r="D36" s="50" t="s">
        <v>28</v>
      </c>
      <c r="E36" s="50">
        <v>25</v>
      </c>
      <c r="F36" s="50" t="s">
        <v>14</v>
      </c>
      <c r="G36" s="50" t="s">
        <v>105</v>
      </c>
      <c r="H36" s="50" t="s">
        <v>10</v>
      </c>
      <c r="I36" s="50"/>
      <c r="J36" s="50"/>
      <c r="K36" s="52"/>
    </row>
    <row r="37" spans="1:11" x14ac:dyDescent="0.25">
      <c r="A37" s="49" t="s">
        <v>79</v>
      </c>
      <c r="B37" s="50"/>
      <c r="C37" s="51">
        <v>44671</v>
      </c>
      <c r="D37" s="50" t="s">
        <v>28</v>
      </c>
      <c r="E37" s="50">
        <v>26</v>
      </c>
      <c r="F37" s="50" t="s">
        <v>15</v>
      </c>
      <c r="G37" s="50" t="s">
        <v>105</v>
      </c>
      <c r="H37" s="50" t="s">
        <v>10</v>
      </c>
      <c r="I37" s="50"/>
      <c r="J37" s="50"/>
      <c r="K37" s="52"/>
    </row>
    <row r="38" spans="1:11" x14ac:dyDescent="0.25">
      <c r="A38" s="49" t="s">
        <v>80</v>
      </c>
      <c r="B38" s="50"/>
      <c r="C38" s="51">
        <v>44671</v>
      </c>
      <c r="D38" s="50" t="s">
        <v>28</v>
      </c>
      <c r="E38" s="50">
        <v>27</v>
      </c>
      <c r="F38" s="50" t="s">
        <v>16</v>
      </c>
      <c r="G38" s="50" t="s">
        <v>105</v>
      </c>
      <c r="H38" s="50" t="s">
        <v>9</v>
      </c>
      <c r="I38" s="50" t="s">
        <v>9</v>
      </c>
      <c r="J38" s="50"/>
      <c r="K38" s="52"/>
    </row>
    <row r="39" spans="1:11" x14ac:dyDescent="0.25">
      <c r="A39" s="49" t="s">
        <v>81</v>
      </c>
      <c r="B39" s="50"/>
      <c r="C39" s="51">
        <v>44671</v>
      </c>
      <c r="D39" s="50" t="s">
        <v>28</v>
      </c>
      <c r="E39" s="50">
        <v>28</v>
      </c>
      <c r="F39" s="50" t="s">
        <v>13</v>
      </c>
      <c r="G39" s="50" t="s">
        <v>106</v>
      </c>
      <c r="H39" s="50" t="s">
        <v>9</v>
      </c>
      <c r="I39" s="50" t="s">
        <v>9</v>
      </c>
      <c r="J39" s="50"/>
      <c r="K39" s="52"/>
    </row>
    <row r="40" spans="1:11" x14ac:dyDescent="0.25">
      <c r="A40" s="49" t="s">
        <v>82</v>
      </c>
      <c r="B40" s="50"/>
      <c r="C40" s="51">
        <v>44671</v>
      </c>
      <c r="D40" s="50" t="s">
        <v>28</v>
      </c>
      <c r="E40" s="50">
        <v>29</v>
      </c>
      <c r="F40" s="50" t="s">
        <v>16</v>
      </c>
      <c r="G40" s="50" t="s">
        <v>108</v>
      </c>
      <c r="H40" s="50" t="s">
        <v>9</v>
      </c>
      <c r="I40" s="50" t="s">
        <v>9</v>
      </c>
      <c r="J40" s="50"/>
      <c r="K40" s="52"/>
    </row>
    <row r="41" spans="1:11" x14ac:dyDescent="0.25">
      <c r="A41" s="49" t="s">
        <v>83</v>
      </c>
      <c r="B41" s="50"/>
      <c r="C41" s="51">
        <v>44671</v>
      </c>
      <c r="D41" s="50" t="s">
        <v>28</v>
      </c>
      <c r="E41" s="50">
        <v>30</v>
      </c>
      <c r="F41" s="50" t="s">
        <v>14</v>
      </c>
      <c r="G41" s="50" t="s">
        <v>105</v>
      </c>
      <c r="H41" s="50" t="s">
        <v>9</v>
      </c>
      <c r="I41" s="50" t="s">
        <v>9</v>
      </c>
      <c r="J41" s="50"/>
      <c r="K41" s="52"/>
    </row>
    <row r="42" spans="1:11" x14ac:dyDescent="0.25">
      <c r="A42" s="49" t="s">
        <v>84</v>
      </c>
      <c r="B42" s="50"/>
      <c r="C42" s="51">
        <v>44671</v>
      </c>
      <c r="D42" s="50" t="s">
        <v>28</v>
      </c>
      <c r="E42" s="50">
        <v>31</v>
      </c>
      <c r="F42" s="50" t="s">
        <v>15</v>
      </c>
      <c r="G42" s="50" t="s">
        <v>105</v>
      </c>
      <c r="H42" s="50" t="s">
        <v>9</v>
      </c>
      <c r="I42" s="50" t="s">
        <v>9</v>
      </c>
      <c r="J42" s="50"/>
      <c r="K42" s="52"/>
    </row>
    <row r="43" spans="1:11" x14ac:dyDescent="0.25">
      <c r="A43" s="49" t="s">
        <v>85</v>
      </c>
      <c r="B43" s="50"/>
      <c r="C43" s="51">
        <v>44671</v>
      </c>
      <c r="D43" s="50" t="s">
        <v>28</v>
      </c>
      <c r="E43" s="50">
        <v>32</v>
      </c>
      <c r="F43" s="50" t="s">
        <v>16</v>
      </c>
      <c r="G43" s="50" t="s">
        <v>105</v>
      </c>
      <c r="H43" s="50" t="s">
        <v>9</v>
      </c>
      <c r="I43" s="50" t="s">
        <v>9</v>
      </c>
      <c r="J43" s="50"/>
      <c r="K43" s="52"/>
    </row>
    <row r="44" spans="1:11" x14ac:dyDescent="0.25">
      <c r="A44" s="49" t="s">
        <v>86</v>
      </c>
      <c r="B44" s="50"/>
      <c r="C44" s="51">
        <v>44671</v>
      </c>
      <c r="D44" s="50" t="s">
        <v>28</v>
      </c>
      <c r="E44" s="50">
        <v>33</v>
      </c>
      <c r="F44" s="50" t="s">
        <v>14</v>
      </c>
      <c r="G44" s="50" t="s">
        <v>108</v>
      </c>
      <c r="H44" s="50" t="s">
        <v>10</v>
      </c>
      <c r="I44" s="50"/>
      <c r="J44" s="50"/>
      <c r="K44" s="52"/>
    </row>
    <row r="45" spans="1:11" x14ac:dyDescent="0.25">
      <c r="A45" s="49" t="s">
        <v>87</v>
      </c>
      <c r="B45" s="50"/>
      <c r="C45" s="51">
        <v>44671</v>
      </c>
      <c r="D45" s="50" t="s">
        <v>28</v>
      </c>
      <c r="E45" s="50">
        <v>34</v>
      </c>
      <c r="F45" s="50" t="s">
        <v>14</v>
      </c>
      <c r="G45" s="50" t="s">
        <v>105</v>
      </c>
      <c r="H45" s="50" t="s">
        <v>9</v>
      </c>
      <c r="I45" s="50" t="s">
        <v>9</v>
      </c>
      <c r="J45" s="50"/>
      <c r="K45" s="52"/>
    </row>
    <row r="46" spans="1:11" x14ac:dyDescent="0.25">
      <c r="A46" s="49" t="s">
        <v>88</v>
      </c>
      <c r="B46" s="50"/>
      <c r="C46" s="51">
        <v>44671</v>
      </c>
      <c r="D46" s="50" t="s">
        <v>28</v>
      </c>
      <c r="E46" s="50">
        <v>35</v>
      </c>
      <c r="F46" s="50" t="s">
        <v>15</v>
      </c>
      <c r="G46" s="50" t="s">
        <v>105</v>
      </c>
      <c r="H46" s="50" t="s">
        <v>9</v>
      </c>
      <c r="I46" s="50"/>
      <c r="J46" s="50" t="s">
        <v>9</v>
      </c>
      <c r="K46" s="52"/>
    </row>
    <row r="47" spans="1:11" x14ac:dyDescent="0.25">
      <c r="A47" s="49" t="s">
        <v>89</v>
      </c>
      <c r="B47" s="50"/>
      <c r="C47" s="51">
        <v>44671</v>
      </c>
      <c r="D47" s="50" t="s">
        <v>28</v>
      </c>
      <c r="E47" s="50">
        <v>35</v>
      </c>
      <c r="F47" s="50" t="s">
        <v>16</v>
      </c>
      <c r="G47" s="50" t="s">
        <v>105</v>
      </c>
      <c r="H47" s="50" t="s">
        <v>9</v>
      </c>
      <c r="I47" s="50"/>
      <c r="J47" s="50" t="s">
        <v>9</v>
      </c>
      <c r="K47" s="52"/>
    </row>
    <row r="48" spans="1:11" x14ac:dyDescent="0.25">
      <c r="A48" s="49" t="s">
        <v>90</v>
      </c>
      <c r="B48" s="50"/>
      <c r="C48" s="51"/>
      <c r="D48" s="50"/>
      <c r="E48" s="50"/>
      <c r="F48" s="50"/>
      <c r="G48" s="50"/>
      <c r="H48" s="50"/>
      <c r="I48" s="50"/>
      <c r="J48" s="50"/>
      <c r="K48" s="52"/>
    </row>
    <row r="49" spans="1:11" x14ac:dyDescent="0.25">
      <c r="A49" s="49" t="s">
        <v>91</v>
      </c>
      <c r="B49" s="50"/>
      <c r="C49" s="51"/>
      <c r="D49" s="50"/>
      <c r="E49" s="50"/>
      <c r="F49" s="50"/>
      <c r="G49" s="50"/>
      <c r="H49" s="50"/>
      <c r="I49" s="50"/>
      <c r="J49" s="50"/>
      <c r="K49" s="52"/>
    </row>
    <row r="50" spans="1:11" x14ac:dyDescent="0.25">
      <c r="A50" s="49" t="s">
        <v>92</v>
      </c>
      <c r="B50" s="50"/>
      <c r="C50" s="51"/>
      <c r="D50" s="50"/>
      <c r="E50" s="50"/>
      <c r="F50" s="50"/>
      <c r="G50" s="50"/>
      <c r="H50" s="50"/>
      <c r="I50" s="50"/>
      <c r="J50" s="50"/>
      <c r="K50" s="52"/>
    </row>
    <row r="51" spans="1:11" x14ac:dyDescent="0.25">
      <c r="A51" s="49" t="s">
        <v>93</v>
      </c>
      <c r="B51" s="50"/>
      <c r="C51" s="51"/>
      <c r="D51" s="50"/>
      <c r="E51" s="50"/>
      <c r="F51" s="50"/>
      <c r="G51" s="50"/>
      <c r="H51" s="50"/>
      <c r="I51" s="50"/>
      <c r="J51" s="50"/>
      <c r="K51" s="52"/>
    </row>
    <row r="52" spans="1:11" x14ac:dyDescent="0.25">
      <c r="A52" s="49" t="s">
        <v>94</v>
      </c>
      <c r="B52" s="50"/>
      <c r="C52" s="51"/>
      <c r="D52" s="50"/>
      <c r="E52" s="50"/>
      <c r="F52" s="50"/>
      <c r="G52" s="50"/>
      <c r="H52" s="50"/>
      <c r="I52" s="50"/>
      <c r="J52" s="50"/>
      <c r="K52" s="52"/>
    </row>
    <row r="53" spans="1:11" x14ac:dyDescent="0.25">
      <c r="A53" s="49" t="s">
        <v>95</v>
      </c>
      <c r="B53" s="50"/>
      <c r="C53" s="51"/>
      <c r="D53" s="50"/>
      <c r="E53" s="50"/>
      <c r="F53" s="50"/>
      <c r="G53" s="50"/>
      <c r="H53" s="50"/>
      <c r="I53" s="50"/>
      <c r="J53" s="50"/>
      <c r="K53" s="52"/>
    </row>
    <row r="54" spans="1:11" x14ac:dyDescent="0.25">
      <c r="A54" s="49" t="s">
        <v>96</v>
      </c>
      <c r="B54" s="50"/>
      <c r="C54" s="51"/>
      <c r="D54" s="50"/>
      <c r="E54" s="50"/>
      <c r="F54" s="50"/>
      <c r="G54" s="50"/>
      <c r="H54" s="50"/>
      <c r="I54" s="50"/>
      <c r="J54" s="50"/>
      <c r="K54" s="52"/>
    </row>
    <row r="55" spans="1:11" x14ac:dyDescent="0.25">
      <c r="A55" s="49" t="s">
        <v>97</v>
      </c>
      <c r="B55" s="50"/>
      <c r="C55" s="51"/>
      <c r="D55" s="50"/>
      <c r="E55" s="50"/>
      <c r="F55" s="50"/>
      <c r="G55" s="50"/>
      <c r="H55" s="50"/>
      <c r="I55" s="50"/>
      <c r="J55" s="50"/>
      <c r="K55" s="52"/>
    </row>
    <row r="56" spans="1:11" x14ac:dyDescent="0.25">
      <c r="A56" s="49" t="s">
        <v>98</v>
      </c>
      <c r="B56" s="50"/>
      <c r="C56" s="51"/>
      <c r="D56" s="50"/>
      <c r="E56" s="50"/>
      <c r="F56" s="50"/>
      <c r="G56" s="50"/>
      <c r="H56" s="50"/>
      <c r="I56" s="50"/>
      <c r="J56" s="50"/>
      <c r="K56" s="52"/>
    </row>
    <row r="57" spans="1:11" x14ac:dyDescent="0.25">
      <c r="A57" s="49" t="s">
        <v>99</v>
      </c>
      <c r="B57" s="50"/>
      <c r="C57" s="51"/>
      <c r="D57" s="50"/>
      <c r="E57" s="50"/>
      <c r="F57" s="50"/>
      <c r="G57" s="50"/>
      <c r="H57" s="50"/>
      <c r="I57" s="50"/>
      <c r="J57" s="50"/>
      <c r="K57" s="52"/>
    </row>
    <row r="58" spans="1:11" x14ac:dyDescent="0.25">
      <c r="A58" s="49" t="s">
        <v>100</v>
      </c>
      <c r="B58" s="50"/>
      <c r="C58" s="51"/>
      <c r="D58" s="50"/>
      <c r="E58" s="50"/>
      <c r="F58" s="50"/>
      <c r="G58" s="50"/>
      <c r="H58" s="50"/>
      <c r="I58" s="50"/>
      <c r="J58" s="50"/>
      <c r="K58" s="52"/>
    </row>
    <row r="59" spans="1:11" x14ac:dyDescent="0.25">
      <c r="A59" s="49" t="s">
        <v>101</v>
      </c>
      <c r="B59" s="50"/>
      <c r="C59" s="51"/>
      <c r="D59" s="50"/>
      <c r="E59" s="50"/>
      <c r="F59" s="50"/>
      <c r="G59" s="50"/>
      <c r="H59" s="50"/>
      <c r="I59" s="50"/>
      <c r="J59" s="50"/>
      <c r="K59" s="52"/>
    </row>
    <row r="60" spans="1:11" x14ac:dyDescent="0.25">
      <c r="A60" s="49" t="s">
        <v>102</v>
      </c>
      <c r="B60" s="50"/>
      <c r="C60" s="51"/>
      <c r="D60" s="50"/>
      <c r="E60" s="50"/>
      <c r="F60" s="50"/>
      <c r="G60" s="50"/>
      <c r="H60" s="50"/>
      <c r="I60" s="50"/>
      <c r="J60" s="50"/>
      <c r="K60" s="52"/>
    </row>
    <row r="61" spans="1:11" x14ac:dyDescent="0.25">
      <c r="A61" s="49" t="s">
        <v>103</v>
      </c>
      <c r="B61" s="50"/>
      <c r="C61" s="51"/>
      <c r="D61" s="50"/>
      <c r="E61" s="50"/>
      <c r="F61" s="50"/>
      <c r="G61" s="50"/>
      <c r="H61" s="50"/>
      <c r="I61" s="50"/>
      <c r="J61" s="50"/>
      <c r="K61" s="52"/>
    </row>
    <row r="62" spans="1:11" x14ac:dyDescent="0.25">
      <c r="A62" s="49" t="s">
        <v>198</v>
      </c>
      <c r="B62" s="50"/>
      <c r="C62" s="51"/>
      <c r="D62" s="50"/>
      <c r="E62" s="50"/>
      <c r="F62" s="50"/>
      <c r="G62" s="50"/>
      <c r="H62" s="50"/>
      <c r="I62" s="50"/>
      <c r="J62" s="50"/>
      <c r="K62" s="52"/>
    </row>
    <row r="63" spans="1:11" x14ac:dyDescent="0.25">
      <c r="A63" s="49" t="s">
        <v>199</v>
      </c>
      <c r="B63" s="50"/>
      <c r="C63" s="51"/>
      <c r="D63" s="50"/>
      <c r="E63" s="50"/>
      <c r="F63" s="50"/>
      <c r="G63" s="50"/>
      <c r="H63" s="50"/>
      <c r="I63" s="50"/>
      <c r="J63" s="50"/>
      <c r="K63" s="52"/>
    </row>
    <row r="64" spans="1:11" x14ac:dyDescent="0.25">
      <c r="A64" s="49" t="s">
        <v>200</v>
      </c>
      <c r="B64" s="50"/>
      <c r="C64" s="51"/>
      <c r="D64" s="50"/>
      <c r="E64" s="50"/>
      <c r="F64" s="50"/>
      <c r="G64" s="50"/>
      <c r="H64" s="50"/>
      <c r="I64" s="50"/>
      <c r="J64" s="50"/>
      <c r="K64" s="52"/>
    </row>
    <row r="65" spans="1:11" x14ac:dyDescent="0.25">
      <c r="A65" s="49" t="s">
        <v>201</v>
      </c>
      <c r="B65" s="50"/>
      <c r="C65" s="51"/>
      <c r="D65" s="50"/>
      <c r="E65" s="50"/>
      <c r="F65" s="50"/>
      <c r="G65" s="50"/>
      <c r="H65" s="50"/>
      <c r="I65" s="50"/>
      <c r="J65" s="50"/>
      <c r="K65" s="52"/>
    </row>
    <row r="66" spans="1:11" x14ac:dyDescent="0.25">
      <c r="A66" s="49" t="s">
        <v>202</v>
      </c>
      <c r="B66" s="50"/>
      <c r="C66" s="51"/>
      <c r="D66" s="50"/>
      <c r="E66" s="50"/>
      <c r="F66" s="50"/>
      <c r="G66" s="50"/>
      <c r="H66" s="50"/>
      <c r="I66" s="50"/>
      <c r="J66" s="50"/>
      <c r="K66" s="52"/>
    </row>
    <row r="67" spans="1:11" x14ac:dyDescent="0.25">
      <c r="A67" s="49" t="s">
        <v>203</v>
      </c>
      <c r="B67" s="50"/>
      <c r="C67" s="51"/>
      <c r="D67" s="50"/>
      <c r="E67" s="50"/>
      <c r="F67" s="50"/>
      <c r="G67" s="50"/>
      <c r="H67" s="50"/>
      <c r="I67" s="50"/>
      <c r="J67" s="50"/>
      <c r="K67" s="52"/>
    </row>
    <row r="68" spans="1:11" x14ac:dyDescent="0.25">
      <c r="A68" s="49" t="s">
        <v>204</v>
      </c>
      <c r="B68" s="50"/>
      <c r="C68" s="51"/>
      <c r="D68" s="50"/>
      <c r="E68" s="50"/>
      <c r="F68" s="50"/>
      <c r="G68" s="50"/>
      <c r="H68" s="50"/>
      <c r="I68" s="50"/>
      <c r="J68" s="50"/>
      <c r="K68" s="52"/>
    </row>
    <row r="69" spans="1:11" x14ac:dyDescent="0.25">
      <c r="A69" s="49" t="s">
        <v>205</v>
      </c>
      <c r="B69" s="50"/>
      <c r="C69" s="51"/>
      <c r="D69" s="50"/>
      <c r="E69" s="50"/>
      <c r="F69" s="50"/>
      <c r="G69" s="50"/>
      <c r="H69" s="50"/>
      <c r="I69" s="50"/>
      <c r="J69" s="50"/>
      <c r="K69" s="52"/>
    </row>
    <row r="70" spans="1:11" x14ac:dyDescent="0.25">
      <c r="A70" s="49" t="s">
        <v>206</v>
      </c>
      <c r="B70" s="50"/>
      <c r="C70" s="51"/>
      <c r="D70" s="50"/>
      <c r="E70" s="50"/>
      <c r="F70" s="50"/>
      <c r="G70" s="50"/>
      <c r="H70" s="50"/>
      <c r="I70" s="50"/>
      <c r="J70" s="50"/>
      <c r="K70" s="52"/>
    </row>
    <row r="71" spans="1:11" x14ac:dyDescent="0.25">
      <c r="A71" s="49" t="s">
        <v>207</v>
      </c>
      <c r="B71" s="50"/>
      <c r="C71" s="51"/>
      <c r="D71" s="50"/>
      <c r="E71" s="50"/>
      <c r="F71" s="50"/>
      <c r="G71" s="50"/>
      <c r="H71" s="50"/>
      <c r="I71" s="50"/>
      <c r="J71" s="50"/>
      <c r="K71" s="52"/>
    </row>
    <row r="72" spans="1:11" x14ac:dyDescent="0.25">
      <c r="A72" s="49" t="s">
        <v>208</v>
      </c>
      <c r="B72" s="50"/>
      <c r="C72" s="51"/>
      <c r="D72" s="50"/>
      <c r="E72" s="50"/>
      <c r="F72" s="50"/>
      <c r="G72" s="50"/>
      <c r="H72" s="50"/>
      <c r="I72" s="50"/>
      <c r="J72" s="50"/>
      <c r="K72" s="52"/>
    </row>
    <row r="73" spans="1:11" x14ac:dyDescent="0.25">
      <c r="A73" s="49" t="s">
        <v>209</v>
      </c>
      <c r="B73" s="50"/>
      <c r="C73" s="51"/>
      <c r="D73" s="50"/>
      <c r="E73" s="50"/>
      <c r="F73" s="50"/>
      <c r="G73" s="50"/>
      <c r="H73" s="50"/>
      <c r="I73" s="50"/>
      <c r="J73" s="50"/>
      <c r="K73" s="52"/>
    </row>
    <row r="74" spans="1:11" x14ac:dyDescent="0.25">
      <c r="A74" s="49" t="s">
        <v>210</v>
      </c>
      <c r="B74" s="50"/>
      <c r="C74" s="51"/>
      <c r="D74" s="50"/>
      <c r="E74" s="50"/>
      <c r="F74" s="50"/>
      <c r="G74" s="50"/>
      <c r="H74" s="50"/>
      <c r="I74" s="50"/>
      <c r="J74" s="50"/>
      <c r="K74" s="52"/>
    </row>
    <row r="75" spans="1:11" x14ac:dyDescent="0.25">
      <c r="A75" s="49" t="s">
        <v>211</v>
      </c>
      <c r="B75" s="50"/>
      <c r="C75" s="51"/>
      <c r="D75" s="50"/>
      <c r="E75" s="50"/>
      <c r="F75" s="50"/>
      <c r="G75" s="50"/>
      <c r="H75" s="50"/>
      <c r="I75" s="50"/>
      <c r="J75" s="50"/>
      <c r="K75" s="52"/>
    </row>
    <row r="76" spans="1:11" x14ac:dyDescent="0.25">
      <c r="A76" s="49" t="s">
        <v>212</v>
      </c>
      <c r="B76" s="50"/>
      <c r="C76" s="51"/>
      <c r="D76" s="50"/>
      <c r="E76" s="50"/>
      <c r="F76" s="50"/>
      <c r="G76" s="50"/>
      <c r="H76" s="50"/>
      <c r="I76" s="50"/>
      <c r="J76" s="50"/>
      <c r="K76" s="52"/>
    </row>
    <row r="77" spans="1:11" x14ac:dyDescent="0.25">
      <c r="A77" s="49" t="s">
        <v>213</v>
      </c>
      <c r="B77" s="50"/>
      <c r="C77" s="51"/>
      <c r="D77" s="50"/>
      <c r="E77" s="50"/>
      <c r="F77" s="50"/>
      <c r="G77" s="50"/>
      <c r="H77" s="50"/>
      <c r="I77" s="50"/>
      <c r="J77" s="50"/>
      <c r="K77" s="52"/>
    </row>
    <row r="78" spans="1:11" x14ac:dyDescent="0.25">
      <c r="A78" s="49" t="s">
        <v>214</v>
      </c>
      <c r="B78" s="50"/>
      <c r="C78" s="51"/>
      <c r="D78" s="50"/>
      <c r="E78" s="50"/>
      <c r="F78" s="50"/>
      <c r="G78" s="50"/>
      <c r="H78" s="50"/>
      <c r="I78" s="50"/>
      <c r="J78" s="50"/>
      <c r="K78" s="52"/>
    </row>
    <row r="79" spans="1:11" x14ac:dyDescent="0.25">
      <c r="A79" s="49" t="s">
        <v>215</v>
      </c>
      <c r="B79" s="50"/>
      <c r="C79" s="51"/>
      <c r="D79" s="50"/>
      <c r="E79" s="50"/>
      <c r="F79" s="50"/>
      <c r="G79" s="50"/>
      <c r="H79" s="50"/>
      <c r="I79" s="50"/>
      <c r="J79" s="50"/>
      <c r="K79" s="52"/>
    </row>
    <row r="80" spans="1:11" x14ac:dyDescent="0.25">
      <c r="A80" s="49" t="s">
        <v>216</v>
      </c>
      <c r="B80" s="50"/>
      <c r="C80" s="51"/>
      <c r="D80" s="50"/>
      <c r="E80" s="50"/>
      <c r="F80" s="50"/>
      <c r="G80" s="50"/>
      <c r="H80" s="50"/>
      <c r="I80" s="50"/>
      <c r="J80" s="50"/>
      <c r="K80" s="52"/>
    </row>
    <row r="81" spans="1:11" x14ac:dyDescent="0.25">
      <c r="A81" s="49" t="s">
        <v>217</v>
      </c>
      <c r="B81" s="50"/>
      <c r="C81" s="51"/>
      <c r="D81" s="50"/>
      <c r="E81" s="50"/>
      <c r="F81" s="50"/>
      <c r="G81" s="50"/>
      <c r="H81" s="50"/>
      <c r="I81" s="50"/>
      <c r="J81" s="50"/>
      <c r="K81" s="52"/>
    </row>
    <row r="82" spans="1:11" x14ac:dyDescent="0.25">
      <c r="A82" s="49" t="s">
        <v>218</v>
      </c>
      <c r="B82" s="50"/>
      <c r="C82" s="51"/>
      <c r="D82" s="50"/>
      <c r="E82" s="50"/>
      <c r="F82" s="50"/>
      <c r="G82" s="50"/>
      <c r="H82" s="50"/>
      <c r="I82" s="50"/>
      <c r="J82" s="50"/>
      <c r="K82" s="52"/>
    </row>
    <row r="83" spans="1:11" x14ac:dyDescent="0.25">
      <c r="A83" s="49" t="s">
        <v>219</v>
      </c>
      <c r="B83" s="50"/>
      <c r="C83" s="51"/>
      <c r="D83" s="50"/>
      <c r="E83" s="50"/>
      <c r="F83" s="50"/>
      <c r="G83" s="50"/>
      <c r="H83" s="50"/>
      <c r="I83" s="50"/>
      <c r="J83" s="50"/>
      <c r="K83" s="52"/>
    </row>
    <row r="84" spans="1:11" x14ac:dyDescent="0.25">
      <c r="A84" s="49" t="s">
        <v>220</v>
      </c>
      <c r="B84" s="50"/>
      <c r="C84" s="51"/>
      <c r="D84" s="50"/>
      <c r="E84" s="50"/>
      <c r="F84" s="50"/>
      <c r="G84" s="50"/>
      <c r="H84" s="50"/>
      <c r="I84" s="50"/>
      <c r="J84" s="50"/>
      <c r="K84" s="52"/>
    </row>
    <row r="85" spans="1:11" x14ac:dyDescent="0.25">
      <c r="A85" s="49" t="s">
        <v>221</v>
      </c>
      <c r="B85" s="50"/>
      <c r="C85" s="51"/>
      <c r="D85" s="50"/>
      <c r="E85" s="50"/>
      <c r="F85" s="50"/>
      <c r="G85" s="50"/>
      <c r="H85" s="50"/>
      <c r="I85" s="50"/>
      <c r="J85" s="50"/>
      <c r="K85" s="52"/>
    </row>
    <row r="86" spans="1:11" x14ac:dyDescent="0.25">
      <c r="A86" s="49" t="s">
        <v>222</v>
      </c>
      <c r="B86" s="50"/>
      <c r="C86" s="51"/>
      <c r="D86" s="50"/>
      <c r="E86" s="50"/>
      <c r="F86" s="50"/>
      <c r="G86" s="50"/>
      <c r="H86" s="50"/>
      <c r="I86" s="50"/>
      <c r="J86" s="50"/>
      <c r="K86" s="52"/>
    </row>
    <row r="87" spans="1:11" x14ac:dyDescent="0.25">
      <c r="A87" s="49" t="s">
        <v>223</v>
      </c>
      <c r="B87" s="50"/>
      <c r="C87" s="51"/>
      <c r="D87" s="50"/>
      <c r="E87" s="50"/>
      <c r="F87" s="50"/>
      <c r="G87" s="50"/>
      <c r="H87" s="50"/>
      <c r="I87" s="50"/>
      <c r="J87" s="50"/>
      <c r="K87" s="52"/>
    </row>
    <row r="88" spans="1:11" x14ac:dyDescent="0.25">
      <c r="A88" s="49" t="s">
        <v>224</v>
      </c>
      <c r="B88" s="50"/>
      <c r="C88" s="51"/>
      <c r="D88" s="50"/>
      <c r="E88" s="50"/>
      <c r="F88" s="50"/>
      <c r="G88" s="50"/>
      <c r="H88" s="50"/>
      <c r="I88" s="50"/>
      <c r="J88" s="50"/>
      <c r="K88" s="52"/>
    </row>
    <row r="89" spans="1:11" x14ac:dyDescent="0.25">
      <c r="A89" s="49" t="s">
        <v>225</v>
      </c>
      <c r="B89" s="50"/>
      <c r="C89" s="51"/>
      <c r="D89" s="50"/>
      <c r="E89" s="50"/>
      <c r="F89" s="50"/>
      <c r="G89" s="50"/>
      <c r="H89" s="50"/>
      <c r="I89" s="50"/>
      <c r="J89" s="50"/>
      <c r="K89" s="52"/>
    </row>
    <row r="90" spans="1:11" x14ac:dyDescent="0.25">
      <c r="A90" s="49" t="s">
        <v>226</v>
      </c>
      <c r="B90" s="50"/>
      <c r="C90" s="51"/>
      <c r="D90" s="50"/>
      <c r="E90" s="50"/>
      <c r="F90" s="50"/>
      <c r="G90" s="50"/>
      <c r="H90" s="50"/>
      <c r="I90" s="50"/>
      <c r="J90" s="50"/>
      <c r="K90" s="52"/>
    </row>
    <row r="91" spans="1:11" x14ac:dyDescent="0.25">
      <c r="A91" s="49" t="s">
        <v>227</v>
      </c>
      <c r="B91" s="50"/>
      <c r="C91" s="51"/>
      <c r="D91" s="50"/>
      <c r="E91" s="50"/>
      <c r="F91" s="50"/>
      <c r="G91" s="50"/>
      <c r="H91" s="50"/>
      <c r="I91" s="50"/>
      <c r="J91" s="50"/>
      <c r="K91" s="52"/>
    </row>
    <row r="92" spans="1:11" x14ac:dyDescent="0.25">
      <c r="A92" s="49" t="s">
        <v>228</v>
      </c>
      <c r="B92" s="50"/>
      <c r="C92" s="51"/>
      <c r="D92" s="50"/>
      <c r="E92" s="50"/>
      <c r="F92" s="50"/>
      <c r="G92" s="50"/>
      <c r="H92" s="50"/>
      <c r="I92" s="50"/>
      <c r="J92" s="50"/>
      <c r="K92" s="52"/>
    </row>
    <row r="93" spans="1:11" x14ac:dyDescent="0.25">
      <c r="A93" s="49" t="s">
        <v>229</v>
      </c>
      <c r="B93" s="50"/>
      <c r="C93" s="51"/>
      <c r="D93" s="50"/>
      <c r="E93" s="50"/>
      <c r="F93" s="50"/>
      <c r="G93" s="50"/>
      <c r="H93" s="50"/>
      <c r="I93" s="50"/>
      <c r="J93" s="50"/>
      <c r="K93" s="52"/>
    </row>
    <row r="94" spans="1:11" x14ac:dyDescent="0.25">
      <c r="A94" s="49" t="s">
        <v>230</v>
      </c>
      <c r="B94" s="50"/>
      <c r="C94" s="51"/>
      <c r="D94" s="50"/>
      <c r="E94" s="50"/>
      <c r="F94" s="50"/>
      <c r="G94" s="50"/>
      <c r="H94" s="50"/>
      <c r="I94" s="50"/>
      <c r="J94" s="50"/>
      <c r="K94" s="52"/>
    </row>
    <row r="95" spans="1:11" x14ac:dyDescent="0.25">
      <c r="A95" s="49" t="s">
        <v>231</v>
      </c>
      <c r="B95" s="50"/>
      <c r="C95" s="51"/>
      <c r="D95" s="50"/>
      <c r="E95" s="50"/>
      <c r="F95" s="50"/>
      <c r="G95" s="50"/>
      <c r="H95" s="50"/>
      <c r="I95" s="50"/>
      <c r="J95" s="50"/>
      <c r="K95" s="52"/>
    </row>
    <row r="96" spans="1:11" x14ac:dyDescent="0.25">
      <c r="A96" s="49" t="s">
        <v>232</v>
      </c>
      <c r="B96" s="50"/>
      <c r="C96" s="51"/>
      <c r="D96" s="50"/>
      <c r="E96" s="50"/>
      <c r="F96" s="50"/>
      <c r="G96" s="50"/>
      <c r="H96" s="50"/>
      <c r="I96" s="50"/>
      <c r="J96" s="50"/>
      <c r="K96" s="52"/>
    </row>
    <row r="97" spans="1:11" x14ac:dyDescent="0.25">
      <c r="A97" s="49" t="s">
        <v>233</v>
      </c>
      <c r="B97" s="50"/>
      <c r="C97" s="51"/>
      <c r="D97" s="50"/>
      <c r="E97" s="50"/>
      <c r="F97" s="50"/>
      <c r="G97" s="50"/>
      <c r="H97" s="50"/>
      <c r="I97" s="50"/>
      <c r="J97" s="50"/>
      <c r="K97" s="52"/>
    </row>
    <row r="98" spans="1:11" x14ac:dyDescent="0.25">
      <c r="A98" s="49" t="s">
        <v>234</v>
      </c>
      <c r="B98" s="50"/>
      <c r="C98" s="51"/>
      <c r="D98" s="50"/>
      <c r="E98" s="50"/>
      <c r="F98" s="50"/>
      <c r="G98" s="50"/>
      <c r="H98" s="50"/>
      <c r="I98" s="50"/>
      <c r="J98" s="50"/>
      <c r="K98" s="52"/>
    </row>
    <row r="99" spans="1:11" x14ac:dyDescent="0.25">
      <c r="A99" s="49" t="s">
        <v>235</v>
      </c>
      <c r="B99" s="50"/>
      <c r="C99" s="51"/>
      <c r="D99" s="50"/>
      <c r="E99" s="50"/>
      <c r="F99" s="50"/>
      <c r="G99" s="50"/>
      <c r="H99" s="50"/>
      <c r="I99" s="50"/>
      <c r="J99" s="50"/>
      <c r="K99" s="52"/>
    </row>
    <row r="100" spans="1:11" x14ac:dyDescent="0.25">
      <c r="A100" s="49" t="s">
        <v>236</v>
      </c>
      <c r="B100" s="50"/>
      <c r="C100" s="51"/>
      <c r="D100" s="50"/>
      <c r="E100" s="50"/>
      <c r="F100" s="50"/>
      <c r="G100" s="50"/>
      <c r="H100" s="50"/>
      <c r="I100" s="50"/>
      <c r="J100" s="50"/>
      <c r="K100" s="52"/>
    </row>
    <row r="101" spans="1:11" x14ac:dyDescent="0.25">
      <c r="A101" s="49" t="s">
        <v>237</v>
      </c>
      <c r="B101" s="50"/>
      <c r="C101" s="51"/>
      <c r="D101" s="50"/>
      <c r="E101" s="50"/>
      <c r="F101" s="50"/>
      <c r="G101" s="50"/>
      <c r="H101" s="50"/>
      <c r="I101" s="50"/>
      <c r="J101" s="50"/>
      <c r="K101" s="52"/>
    </row>
    <row r="102" spans="1:11" x14ac:dyDescent="0.25">
      <c r="A102" s="49" t="s">
        <v>238</v>
      </c>
      <c r="B102" s="50"/>
      <c r="C102" s="51"/>
      <c r="D102" s="50"/>
      <c r="E102" s="50"/>
      <c r="F102" s="50"/>
      <c r="G102" s="50"/>
      <c r="H102" s="50"/>
      <c r="I102" s="50"/>
      <c r="J102" s="50"/>
      <c r="K102" s="52"/>
    </row>
    <row r="103" spans="1:11" x14ac:dyDescent="0.25">
      <c r="A103" s="49" t="s">
        <v>239</v>
      </c>
      <c r="B103" s="50"/>
      <c r="C103" s="51"/>
      <c r="D103" s="50"/>
      <c r="E103" s="50"/>
      <c r="F103" s="50"/>
      <c r="G103" s="50"/>
      <c r="H103" s="50"/>
      <c r="I103" s="50"/>
      <c r="J103" s="50"/>
      <c r="K103" s="52"/>
    </row>
    <row r="104" spans="1:11" x14ac:dyDescent="0.25">
      <c r="A104" s="49" t="s">
        <v>240</v>
      </c>
      <c r="B104" s="50"/>
      <c r="C104" s="51"/>
      <c r="D104" s="50"/>
      <c r="E104" s="50"/>
      <c r="F104" s="50"/>
      <c r="G104" s="50"/>
      <c r="H104" s="50"/>
      <c r="I104" s="50"/>
      <c r="J104" s="50"/>
      <c r="K104" s="52"/>
    </row>
    <row r="105" spans="1:11" x14ac:dyDescent="0.25">
      <c r="A105" s="49" t="s">
        <v>241</v>
      </c>
      <c r="B105" s="50"/>
      <c r="C105" s="51"/>
      <c r="D105" s="50"/>
      <c r="E105" s="50"/>
      <c r="F105" s="50"/>
      <c r="G105" s="50"/>
      <c r="H105" s="50"/>
      <c r="I105" s="50"/>
      <c r="J105" s="50"/>
      <c r="K105" s="52"/>
    </row>
    <row r="106" spans="1:11" x14ac:dyDescent="0.25">
      <c r="A106" s="49" t="s">
        <v>242</v>
      </c>
      <c r="B106" s="50"/>
      <c r="C106" s="51"/>
      <c r="D106" s="50"/>
      <c r="E106" s="50"/>
      <c r="F106" s="50"/>
      <c r="G106" s="50"/>
      <c r="H106" s="50"/>
      <c r="I106" s="50"/>
      <c r="J106" s="50"/>
      <c r="K106" s="52"/>
    </row>
    <row r="107" spans="1:11" x14ac:dyDescent="0.25">
      <c r="A107" s="49" t="s">
        <v>243</v>
      </c>
      <c r="B107" s="50"/>
      <c r="C107" s="51"/>
      <c r="D107" s="50"/>
      <c r="E107" s="50"/>
      <c r="F107" s="50"/>
      <c r="G107" s="50"/>
      <c r="H107" s="50"/>
      <c r="I107" s="50"/>
      <c r="J107" s="50"/>
      <c r="K107" s="52"/>
    </row>
    <row r="108" spans="1:11" x14ac:dyDescent="0.25">
      <c r="A108" s="49" t="s">
        <v>244</v>
      </c>
      <c r="B108" s="50"/>
      <c r="C108" s="51"/>
      <c r="D108" s="50"/>
      <c r="E108" s="50"/>
      <c r="F108" s="50"/>
      <c r="G108" s="50"/>
      <c r="H108" s="50"/>
      <c r="I108" s="50"/>
      <c r="J108" s="50"/>
      <c r="K108" s="52"/>
    </row>
    <row r="109" spans="1:11" x14ac:dyDescent="0.25">
      <c r="A109" s="49" t="s">
        <v>245</v>
      </c>
      <c r="B109" s="50"/>
      <c r="C109" s="51"/>
      <c r="D109" s="50"/>
      <c r="E109" s="50"/>
      <c r="F109" s="50"/>
      <c r="G109" s="50"/>
      <c r="H109" s="50"/>
      <c r="I109" s="50"/>
      <c r="J109" s="50"/>
      <c r="K109" s="52"/>
    </row>
    <row r="110" spans="1:11" x14ac:dyDescent="0.25">
      <c r="A110" s="49" t="s">
        <v>246</v>
      </c>
      <c r="B110" s="50"/>
      <c r="C110" s="51"/>
      <c r="D110" s="50"/>
      <c r="E110" s="50"/>
      <c r="F110" s="50"/>
      <c r="G110" s="50"/>
      <c r="H110" s="50"/>
      <c r="I110" s="50"/>
      <c r="J110" s="50"/>
      <c r="K110" s="52"/>
    </row>
    <row r="111" spans="1:11" x14ac:dyDescent="0.25">
      <c r="A111" s="49" t="s">
        <v>247</v>
      </c>
      <c r="B111" s="50"/>
      <c r="C111" s="51"/>
      <c r="D111" s="50"/>
      <c r="E111" s="50"/>
      <c r="F111" s="50"/>
      <c r="G111" s="50"/>
      <c r="H111" s="50"/>
      <c r="I111" s="50"/>
      <c r="J111" s="50"/>
      <c r="K111" s="52"/>
    </row>
    <row r="112" spans="1:11" x14ac:dyDescent="0.25">
      <c r="A112" s="49" t="s">
        <v>248</v>
      </c>
      <c r="B112" s="50"/>
      <c r="C112" s="51"/>
      <c r="D112" s="50"/>
      <c r="E112" s="50"/>
      <c r="F112" s="50"/>
      <c r="G112" s="50"/>
      <c r="H112" s="50"/>
      <c r="I112" s="50"/>
      <c r="J112" s="50"/>
      <c r="K112" s="52"/>
    </row>
    <row r="113" spans="1:11" x14ac:dyDescent="0.25">
      <c r="A113" s="49" t="s">
        <v>249</v>
      </c>
      <c r="B113" s="50"/>
      <c r="C113" s="51"/>
      <c r="D113" s="50"/>
      <c r="E113" s="50"/>
      <c r="F113" s="50"/>
      <c r="G113" s="50"/>
      <c r="H113" s="50"/>
      <c r="I113" s="50"/>
      <c r="J113" s="50"/>
      <c r="K113" s="52"/>
    </row>
    <row r="114" spans="1:11" x14ac:dyDescent="0.25">
      <c r="A114" s="49" t="s">
        <v>250</v>
      </c>
      <c r="B114" s="50"/>
      <c r="C114" s="51"/>
      <c r="D114" s="50"/>
      <c r="E114" s="50"/>
      <c r="F114" s="50"/>
      <c r="G114" s="50"/>
      <c r="H114" s="50"/>
      <c r="I114" s="50"/>
      <c r="J114" s="50"/>
      <c r="K114" s="52"/>
    </row>
    <row r="115" spans="1:11" x14ac:dyDescent="0.25">
      <c r="A115" s="49" t="s">
        <v>251</v>
      </c>
      <c r="B115" s="50"/>
      <c r="C115" s="51"/>
      <c r="D115" s="50"/>
      <c r="E115" s="50"/>
      <c r="F115" s="50"/>
      <c r="G115" s="50"/>
      <c r="H115" s="50"/>
      <c r="I115" s="50"/>
      <c r="J115" s="50"/>
      <c r="K115" s="52"/>
    </row>
    <row r="116" spans="1:11" x14ac:dyDescent="0.25">
      <c r="A116" s="49" t="s">
        <v>252</v>
      </c>
      <c r="B116" s="50"/>
      <c r="C116" s="51"/>
      <c r="D116" s="50"/>
      <c r="E116" s="50"/>
      <c r="F116" s="50"/>
      <c r="G116" s="50"/>
      <c r="H116" s="50"/>
      <c r="I116" s="50"/>
      <c r="J116" s="50"/>
      <c r="K116" s="52"/>
    </row>
    <row r="117" spans="1:11" x14ac:dyDescent="0.25">
      <c r="A117" s="49" t="s">
        <v>253</v>
      </c>
      <c r="B117" s="50"/>
      <c r="C117" s="51"/>
      <c r="D117" s="50"/>
      <c r="E117" s="50"/>
      <c r="F117" s="50"/>
      <c r="G117" s="50"/>
      <c r="H117" s="50"/>
      <c r="I117" s="50"/>
      <c r="J117" s="50"/>
      <c r="K117" s="52"/>
    </row>
    <row r="118" spans="1:11" x14ac:dyDescent="0.25">
      <c r="A118" s="49" t="s">
        <v>254</v>
      </c>
      <c r="B118" s="50"/>
      <c r="C118" s="51"/>
      <c r="D118" s="50"/>
      <c r="E118" s="50"/>
      <c r="F118" s="50"/>
      <c r="G118" s="50"/>
      <c r="H118" s="50"/>
      <c r="I118" s="50"/>
      <c r="J118" s="50"/>
      <c r="K118" s="52"/>
    </row>
    <row r="119" spans="1:11" x14ac:dyDescent="0.25">
      <c r="A119" s="49" t="s">
        <v>255</v>
      </c>
      <c r="B119" s="50"/>
      <c r="C119" s="51"/>
      <c r="D119" s="50"/>
      <c r="E119" s="50"/>
      <c r="F119" s="50"/>
      <c r="G119" s="50"/>
      <c r="H119" s="50"/>
      <c r="I119" s="50"/>
      <c r="J119" s="50"/>
      <c r="K119" s="52"/>
    </row>
    <row r="120" spans="1:11" x14ac:dyDescent="0.25">
      <c r="A120" s="49" t="s">
        <v>256</v>
      </c>
      <c r="B120" s="50"/>
      <c r="C120" s="51"/>
      <c r="D120" s="50"/>
      <c r="E120" s="50"/>
      <c r="F120" s="50"/>
      <c r="G120" s="50"/>
      <c r="H120" s="50"/>
      <c r="I120" s="50"/>
      <c r="J120" s="50"/>
      <c r="K120" s="52"/>
    </row>
    <row r="121" spans="1:11" x14ac:dyDescent="0.25">
      <c r="A121" s="49" t="s">
        <v>257</v>
      </c>
      <c r="B121" s="50"/>
      <c r="C121" s="51"/>
      <c r="D121" s="50"/>
      <c r="E121" s="50"/>
      <c r="F121" s="50"/>
      <c r="G121" s="50"/>
      <c r="H121" s="50"/>
      <c r="I121" s="50"/>
      <c r="J121" s="50"/>
      <c r="K121" s="52"/>
    </row>
    <row r="122" spans="1:11" x14ac:dyDescent="0.25">
      <c r="A122" s="49" t="s">
        <v>258</v>
      </c>
      <c r="B122" s="50"/>
      <c r="C122" s="51"/>
      <c r="D122" s="50"/>
      <c r="E122" s="50"/>
      <c r="F122" s="50"/>
      <c r="G122" s="50"/>
      <c r="H122" s="50"/>
      <c r="I122" s="50"/>
      <c r="J122" s="50"/>
      <c r="K122" s="52"/>
    </row>
    <row r="123" spans="1:11" x14ac:dyDescent="0.25">
      <c r="A123" s="49" t="s">
        <v>259</v>
      </c>
      <c r="B123" s="50"/>
      <c r="C123" s="51"/>
      <c r="D123" s="50"/>
      <c r="E123" s="50"/>
      <c r="F123" s="50"/>
      <c r="G123" s="50"/>
      <c r="H123" s="50"/>
      <c r="I123" s="50"/>
      <c r="J123" s="50"/>
      <c r="K123" s="52"/>
    </row>
    <row r="124" spans="1:11" x14ac:dyDescent="0.25">
      <c r="A124" s="49" t="s">
        <v>260</v>
      </c>
      <c r="B124" s="50"/>
      <c r="C124" s="51"/>
      <c r="D124" s="50"/>
      <c r="E124" s="50"/>
      <c r="F124" s="50"/>
      <c r="G124" s="50"/>
      <c r="H124" s="50"/>
      <c r="I124" s="50"/>
      <c r="J124" s="50"/>
      <c r="K124" s="52"/>
    </row>
    <row r="125" spans="1:11" x14ac:dyDescent="0.25">
      <c r="A125" s="49" t="s">
        <v>261</v>
      </c>
      <c r="B125" s="50"/>
      <c r="C125" s="51"/>
      <c r="D125" s="50"/>
      <c r="E125" s="50"/>
      <c r="F125" s="50"/>
      <c r="G125" s="50"/>
      <c r="H125" s="50"/>
      <c r="I125" s="50"/>
      <c r="J125" s="50"/>
      <c r="K125" s="52"/>
    </row>
    <row r="126" spans="1:11" x14ac:dyDescent="0.25">
      <c r="A126" s="49" t="s">
        <v>262</v>
      </c>
      <c r="B126" s="50"/>
      <c r="C126" s="51"/>
      <c r="D126" s="50"/>
      <c r="E126" s="50"/>
      <c r="F126" s="50"/>
      <c r="G126" s="50"/>
      <c r="H126" s="50"/>
      <c r="I126" s="50"/>
      <c r="J126" s="50"/>
      <c r="K126" s="52"/>
    </row>
    <row r="127" spans="1:11" x14ac:dyDescent="0.25">
      <c r="A127" s="49" t="s">
        <v>263</v>
      </c>
      <c r="B127" s="50"/>
      <c r="C127" s="51"/>
      <c r="D127" s="50"/>
      <c r="E127" s="50"/>
      <c r="F127" s="50"/>
      <c r="G127" s="50"/>
      <c r="H127" s="50"/>
      <c r="I127" s="50"/>
      <c r="J127" s="50"/>
      <c r="K127" s="52"/>
    </row>
    <row r="128" spans="1:11" x14ac:dyDescent="0.25">
      <c r="A128" s="49" t="s">
        <v>264</v>
      </c>
      <c r="B128" s="50"/>
      <c r="C128" s="51"/>
      <c r="D128" s="50"/>
      <c r="E128" s="50"/>
      <c r="F128" s="50"/>
      <c r="G128" s="50"/>
      <c r="H128" s="50"/>
      <c r="I128" s="50"/>
      <c r="J128" s="50"/>
      <c r="K128" s="52"/>
    </row>
    <row r="129" spans="1:11" x14ac:dyDescent="0.25">
      <c r="A129" s="49" t="s">
        <v>265</v>
      </c>
      <c r="B129" s="50"/>
      <c r="C129" s="51"/>
      <c r="D129" s="50"/>
      <c r="E129" s="50"/>
      <c r="F129" s="50"/>
      <c r="G129" s="50"/>
      <c r="H129" s="50"/>
      <c r="I129" s="50"/>
      <c r="J129" s="50"/>
      <c r="K129" s="52"/>
    </row>
    <row r="130" spans="1:11" x14ac:dyDescent="0.25">
      <c r="A130" s="49" t="s">
        <v>266</v>
      </c>
      <c r="B130" s="50"/>
      <c r="C130" s="51"/>
      <c r="D130" s="50"/>
      <c r="E130" s="50"/>
      <c r="F130" s="50"/>
      <c r="G130" s="50"/>
      <c r="H130" s="50"/>
      <c r="I130" s="50"/>
      <c r="J130" s="50"/>
      <c r="K130" s="52"/>
    </row>
    <row r="131" spans="1:11" x14ac:dyDescent="0.25">
      <c r="A131" s="49" t="s">
        <v>267</v>
      </c>
      <c r="B131" s="50"/>
      <c r="C131" s="51"/>
      <c r="D131" s="50"/>
      <c r="E131" s="50"/>
      <c r="F131" s="50"/>
      <c r="G131" s="50"/>
      <c r="H131" s="50"/>
      <c r="I131" s="50"/>
      <c r="J131" s="50"/>
      <c r="K131" s="52"/>
    </row>
    <row r="132" spans="1:11" x14ac:dyDescent="0.25">
      <c r="A132" s="49" t="s">
        <v>268</v>
      </c>
      <c r="B132" s="50"/>
      <c r="C132" s="51"/>
      <c r="D132" s="50"/>
      <c r="E132" s="50"/>
      <c r="F132" s="50"/>
      <c r="G132" s="50"/>
      <c r="H132" s="50"/>
      <c r="I132" s="50"/>
      <c r="J132" s="50"/>
      <c r="K132" s="52"/>
    </row>
    <row r="133" spans="1:11" x14ac:dyDescent="0.25">
      <c r="A133" s="49" t="s">
        <v>269</v>
      </c>
      <c r="B133" s="50"/>
      <c r="C133" s="51"/>
      <c r="D133" s="50"/>
      <c r="E133" s="50"/>
      <c r="F133" s="50"/>
      <c r="G133" s="50"/>
      <c r="H133" s="50"/>
      <c r="I133" s="50"/>
      <c r="J133" s="50"/>
      <c r="K133" s="52"/>
    </row>
    <row r="134" spans="1:11" x14ac:dyDescent="0.25">
      <c r="A134" s="49" t="s">
        <v>270</v>
      </c>
      <c r="B134" s="50"/>
      <c r="C134" s="51"/>
      <c r="D134" s="50"/>
      <c r="E134" s="50"/>
      <c r="F134" s="50"/>
      <c r="G134" s="50"/>
      <c r="H134" s="50"/>
      <c r="I134" s="50"/>
      <c r="J134" s="50"/>
      <c r="K134" s="52"/>
    </row>
    <row r="135" spans="1:11" x14ac:dyDescent="0.25">
      <c r="A135" s="49" t="s">
        <v>271</v>
      </c>
      <c r="B135" s="50"/>
      <c r="C135" s="51"/>
      <c r="D135" s="50"/>
      <c r="E135" s="50"/>
      <c r="F135" s="50"/>
      <c r="G135" s="50"/>
      <c r="H135" s="50"/>
      <c r="I135" s="50"/>
      <c r="J135" s="50"/>
      <c r="K135" s="52"/>
    </row>
    <row r="136" spans="1:11" x14ac:dyDescent="0.25">
      <c r="A136" s="49" t="s">
        <v>272</v>
      </c>
      <c r="B136" s="50"/>
      <c r="C136" s="51"/>
      <c r="D136" s="50"/>
      <c r="E136" s="50"/>
      <c r="F136" s="50"/>
      <c r="G136" s="50"/>
      <c r="H136" s="50"/>
      <c r="I136" s="50"/>
      <c r="J136" s="50"/>
      <c r="K136" s="52"/>
    </row>
    <row r="137" spans="1:11" x14ac:dyDescent="0.25">
      <c r="A137" s="49" t="s">
        <v>273</v>
      </c>
      <c r="B137" s="50"/>
      <c r="C137" s="51"/>
      <c r="D137" s="50"/>
      <c r="E137" s="50"/>
      <c r="F137" s="50"/>
      <c r="G137" s="50"/>
      <c r="H137" s="50"/>
      <c r="I137" s="50"/>
      <c r="J137" s="50"/>
      <c r="K137" s="52"/>
    </row>
    <row r="138" spans="1:11" x14ac:dyDescent="0.25">
      <c r="A138" s="49" t="s">
        <v>274</v>
      </c>
      <c r="B138" s="50"/>
      <c r="C138" s="51"/>
      <c r="D138" s="50"/>
      <c r="E138" s="50"/>
      <c r="F138" s="50"/>
      <c r="G138" s="50"/>
      <c r="H138" s="50"/>
      <c r="I138" s="50"/>
      <c r="J138" s="50"/>
      <c r="K138" s="52"/>
    </row>
    <row r="139" spans="1:11" x14ac:dyDescent="0.25">
      <c r="A139" s="49" t="s">
        <v>275</v>
      </c>
      <c r="B139" s="50"/>
      <c r="C139" s="51"/>
      <c r="D139" s="50"/>
      <c r="E139" s="50"/>
      <c r="F139" s="50"/>
      <c r="G139" s="50"/>
      <c r="H139" s="50"/>
      <c r="I139" s="50"/>
      <c r="J139" s="50"/>
      <c r="K139" s="52"/>
    </row>
    <row r="140" spans="1:11" x14ac:dyDescent="0.25">
      <c r="A140" s="49" t="s">
        <v>276</v>
      </c>
      <c r="B140" s="50"/>
      <c r="C140" s="51"/>
      <c r="D140" s="50"/>
      <c r="E140" s="50"/>
      <c r="F140" s="50"/>
      <c r="G140" s="50"/>
      <c r="H140" s="50"/>
      <c r="I140" s="50"/>
      <c r="J140" s="50"/>
      <c r="K140" s="52"/>
    </row>
    <row r="141" spans="1:11" x14ac:dyDescent="0.25">
      <c r="A141" s="49" t="s">
        <v>277</v>
      </c>
      <c r="B141" s="50"/>
      <c r="C141" s="51"/>
      <c r="D141" s="50"/>
      <c r="E141" s="50"/>
      <c r="F141" s="50"/>
      <c r="G141" s="50"/>
      <c r="H141" s="50"/>
      <c r="I141" s="50"/>
      <c r="J141" s="50"/>
      <c r="K141" s="52"/>
    </row>
    <row r="142" spans="1:11" x14ac:dyDescent="0.25">
      <c r="A142" s="49" t="s">
        <v>278</v>
      </c>
      <c r="B142" s="50"/>
      <c r="C142" s="51"/>
      <c r="D142" s="50"/>
      <c r="E142" s="50"/>
      <c r="F142" s="50"/>
      <c r="G142" s="50"/>
      <c r="H142" s="50"/>
      <c r="I142" s="50"/>
      <c r="J142" s="50"/>
      <c r="K142" s="52"/>
    </row>
    <row r="143" spans="1:11" x14ac:dyDescent="0.25">
      <c r="A143" s="49" t="s">
        <v>279</v>
      </c>
      <c r="B143" s="50"/>
      <c r="C143" s="51"/>
      <c r="D143" s="50"/>
      <c r="E143" s="50"/>
      <c r="F143" s="50"/>
      <c r="G143" s="50"/>
      <c r="H143" s="50"/>
      <c r="I143" s="50"/>
      <c r="J143" s="50"/>
      <c r="K143" s="52"/>
    </row>
    <row r="144" spans="1:11" x14ac:dyDescent="0.25">
      <c r="A144" s="49" t="s">
        <v>280</v>
      </c>
      <c r="B144" s="50"/>
      <c r="C144" s="51"/>
      <c r="D144" s="50"/>
      <c r="E144" s="50"/>
      <c r="F144" s="50"/>
      <c r="G144" s="50"/>
      <c r="H144" s="50"/>
      <c r="I144" s="50"/>
      <c r="J144" s="50"/>
      <c r="K144" s="52"/>
    </row>
    <row r="145" spans="1:11" x14ac:dyDescent="0.25">
      <c r="A145" s="49" t="s">
        <v>281</v>
      </c>
      <c r="B145" s="50"/>
      <c r="C145" s="51"/>
      <c r="D145" s="50"/>
      <c r="E145" s="50"/>
      <c r="F145" s="50"/>
      <c r="G145" s="50"/>
      <c r="H145" s="50"/>
      <c r="I145" s="50"/>
      <c r="J145" s="50"/>
      <c r="K145" s="52"/>
    </row>
    <row r="146" spans="1:11" x14ac:dyDescent="0.25">
      <c r="A146" s="49" t="s">
        <v>282</v>
      </c>
      <c r="B146" s="50"/>
      <c r="C146" s="51"/>
      <c r="D146" s="50"/>
      <c r="E146" s="50"/>
      <c r="F146" s="50"/>
      <c r="G146" s="50"/>
      <c r="H146" s="50"/>
      <c r="I146" s="50"/>
      <c r="J146" s="50"/>
      <c r="K146" s="52"/>
    </row>
    <row r="147" spans="1:11" x14ac:dyDescent="0.25">
      <c r="A147" s="49" t="s">
        <v>283</v>
      </c>
      <c r="B147" s="50"/>
      <c r="C147" s="51"/>
      <c r="D147" s="50"/>
      <c r="E147" s="50"/>
      <c r="F147" s="50"/>
      <c r="G147" s="50"/>
      <c r="H147" s="50"/>
      <c r="I147" s="50"/>
      <c r="J147" s="50"/>
      <c r="K147" s="52"/>
    </row>
    <row r="148" spans="1:11" x14ac:dyDescent="0.25">
      <c r="A148" s="49" t="s">
        <v>284</v>
      </c>
      <c r="B148" s="50"/>
      <c r="C148" s="51"/>
      <c r="D148" s="50"/>
      <c r="E148" s="50"/>
      <c r="F148" s="50"/>
      <c r="G148" s="50"/>
      <c r="H148" s="50"/>
      <c r="I148" s="50"/>
      <c r="J148" s="50"/>
      <c r="K148" s="52"/>
    </row>
    <row r="149" spans="1:11" x14ac:dyDescent="0.25">
      <c r="A149" s="49" t="s">
        <v>285</v>
      </c>
      <c r="B149" s="50"/>
      <c r="C149" s="51"/>
      <c r="D149" s="50"/>
      <c r="E149" s="50"/>
      <c r="F149" s="50"/>
      <c r="G149" s="50"/>
      <c r="H149" s="50"/>
      <c r="I149" s="50"/>
      <c r="J149" s="50"/>
      <c r="K149" s="52"/>
    </row>
    <row r="150" spans="1:11" x14ac:dyDescent="0.25">
      <c r="A150" s="49" t="s">
        <v>286</v>
      </c>
      <c r="B150" s="50"/>
      <c r="C150" s="51"/>
      <c r="D150" s="50"/>
      <c r="E150" s="50"/>
      <c r="F150" s="50"/>
      <c r="G150" s="50"/>
      <c r="H150" s="50"/>
      <c r="I150" s="50"/>
      <c r="J150" s="50"/>
      <c r="K150" s="52"/>
    </row>
    <row r="151" spans="1:11" x14ac:dyDescent="0.25">
      <c r="A151" s="49" t="s">
        <v>287</v>
      </c>
      <c r="B151" s="50"/>
      <c r="C151" s="51"/>
      <c r="D151" s="50"/>
      <c r="E151" s="50"/>
      <c r="F151" s="50"/>
      <c r="G151" s="50"/>
      <c r="H151" s="50"/>
      <c r="I151" s="50"/>
      <c r="J151" s="50"/>
      <c r="K151" s="52"/>
    </row>
    <row r="152" spans="1:11" x14ac:dyDescent="0.25">
      <c r="A152" s="49" t="s">
        <v>288</v>
      </c>
      <c r="B152" s="50"/>
      <c r="C152" s="51"/>
      <c r="D152" s="50"/>
      <c r="E152" s="50"/>
      <c r="F152" s="50"/>
      <c r="G152" s="50"/>
      <c r="H152" s="50"/>
      <c r="I152" s="50"/>
      <c r="J152" s="50"/>
      <c r="K152" s="52"/>
    </row>
    <row r="153" spans="1:11" x14ac:dyDescent="0.25">
      <c r="A153" s="49" t="s">
        <v>289</v>
      </c>
      <c r="B153" s="50"/>
      <c r="C153" s="51"/>
      <c r="D153" s="50"/>
      <c r="E153" s="50"/>
      <c r="F153" s="50"/>
      <c r="G153" s="50"/>
      <c r="H153" s="50"/>
      <c r="I153" s="50"/>
      <c r="J153" s="50"/>
      <c r="K153" s="52"/>
    </row>
    <row r="154" spans="1:11" x14ac:dyDescent="0.25">
      <c r="A154" s="49" t="s">
        <v>290</v>
      </c>
      <c r="B154" s="50"/>
      <c r="C154" s="51"/>
      <c r="D154" s="50"/>
      <c r="E154" s="50"/>
      <c r="F154" s="50"/>
      <c r="G154" s="50"/>
      <c r="H154" s="50"/>
      <c r="I154" s="50"/>
      <c r="J154" s="50"/>
      <c r="K154" s="52"/>
    </row>
    <row r="155" spans="1:11" x14ac:dyDescent="0.25">
      <c r="A155" s="49" t="s">
        <v>291</v>
      </c>
      <c r="B155" s="50"/>
      <c r="C155" s="51"/>
      <c r="D155" s="50"/>
      <c r="E155" s="50"/>
      <c r="F155" s="50"/>
      <c r="G155" s="50"/>
      <c r="H155" s="50"/>
      <c r="I155" s="50"/>
      <c r="J155" s="50"/>
      <c r="K155" s="52"/>
    </row>
    <row r="156" spans="1:11" x14ac:dyDescent="0.25">
      <c r="A156" s="49" t="s">
        <v>292</v>
      </c>
      <c r="B156" s="50"/>
      <c r="C156" s="51"/>
      <c r="D156" s="50"/>
      <c r="E156" s="50"/>
      <c r="F156" s="50"/>
      <c r="G156" s="50"/>
      <c r="H156" s="50"/>
      <c r="I156" s="50"/>
      <c r="J156" s="50"/>
      <c r="K156" s="52"/>
    </row>
    <row r="157" spans="1:11" x14ac:dyDescent="0.25">
      <c r="A157" s="49" t="s">
        <v>293</v>
      </c>
      <c r="B157" s="50"/>
      <c r="C157" s="51"/>
      <c r="D157" s="50"/>
      <c r="E157" s="50"/>
      <c r="F157" s="50"/>
      <c r="G157" s="50"/>
      <c r="H157" s="50"/>
      <c r="I157" s="50"/>
      <c r="J157" s="50"/>
      <c r="K157" s="52"/>
    </row>
    <row r="158" spans="1:11" x14ac:dyDescent="0.25">
      <c r="A158" s="49" t="s">
        <v>294</v>
      </c>
      <c r="B158" s="50"/>
      <c r="C158" s="51"/>
      <c r="D158" s="50"/>
      <c r="E158" s="50"/>
      <c r="F158" s="50"/>
      <c r="G158" s="50"/>
      <c r="H158" s="50"/>
      <c r="I158" s="50"/>
      <c r="J158" s="50"/>
      <c r="K158" s="52"/>
    </row>
    <row r="159" spans="1:11" x14ac:dyDescent="0.25">
      <c r="A159" s="49" t="s">
        <v>295</v>
      </c>
      <c r="B159" s="50"/>
      <c r="C159" s="51"/>
      <c r="D159" s="50"/>
      <c r="E159" s="50"/>
      <c r="F159" s="50"/>
      <c r="G159" s="50"/>
      <c r="H159" s="50"/>
      <c r="I159" s="50"/>
      <c r="J159" s="50"/>
      <c r="K159" s="52"/>
    </row>
    <row r="160" spans="1:11" x14ac:dyDescent="0.25">
      <c r="A160" s="49" t="s">
        <v>296</v>
      </c>
      <c r="B160" s="50"/>
      <c r="C160" s="51"/>
      <c r="D160" s="50"/>
      <c r="E160" s="50"/>
      <c r="F160" s="50"/>
      <c r="G160" s="50"/>
      <c r="H160" s="50"/>
      <c r="I160" s="50"/>
      <c r="J160" s="50"/>
      <c r="K160" s="52"/>
    </row>
    <row r="161" spans="1:11" x14ac:dyDescent="0.25">
      <c r="A161" s="49" t="s">
        <v>297</v>
      </c>
      <c r="B161" s="50"/>
      <c r="C161" s="51"/>
      <c r="D161" s="50"/>
      <c r="E161" s="50"/>
      <c r="F161" s="50"/>
      <c r="G161" s="50"/>
      <c r="H161" s="50"/>
      <c r="I161" s="50"/>
      <c r="J161" s="50"/>
      <c r="K161" s="52"/>
    </row>
    <row r="162" spans="1:11" x14ac:dyDescent="0.25">
      <c r="A162" s="49" t="s">
        <v>298</v>
      </c>
      <c r="B162" s="50"/>
      <c r="C162" s="51"/>
      <c r="D162" s="50"/>
      <c r="E162" s="50"/>
      <c r="F162" s="50"/>
      <c r="G162" s="50"/>
      <c r="H162" s="50"/>
      <c r="I162" s="50"/>
      <c r="J162" s="50"/>
      <c r="K162" s="52"/>
    </row>
    <row r="163" spans="1:11" x14ac:dyDescent="0.25">
      <c r="A163" s="49" t="s">
        <v>299</v>
      </c>
      <c r="B163" s="50"/>
      <c r="C163" s="51"/>
      <c r="D163" s="50"/>
      <c r="E163" s="50"/>
      <c r="F163" s="50"/>
      <c r="G163" s="50"/>
      <c r="H163" s="50"/>
      <c r="I163" s="50"/>
      <c r="J163" s="50"/>
      <c r="K163" s="52"/>
    </row>
    <row r="164" spans="1:11" x14ac:dyDescent="0.25">
      <c r="A164" s="49" t="s">
        <v>300</v>
      </c>
      <c r="B164" s="50"/>
      <c r="C164" s="51"/>
      <c r="D164" s="50"/>
      <c r="E164" s="50"/>
      <c r="F164" s="50"/>
      <c r="G164" s="50"/>
      <c r="H164" s="50"/>
      <c r="I164" s="50"/>
      <c r="J164" s="50"/>
      <c r="K164" s="52"/>
    </row>
    <row r="165" spans="1:11" x14ac:dyDescent="0.25">
      <c r="A165" s="49" t="s">
        <v>301</v>
      </c>
      <c r="B165" s="50"/>
      <c r="C165" s="51"/>
      <c r="D165" s="50"/>
      <c r="E165" s="50"/>
      <c r="F165" s="50"/>
      <c r="G165" s="50"/>
      <c r="H165" s="50"/>
      <c r="I165" s="50"/>
      <c r="J165" s="50"/>
      <c r="K165" s="52"/>
    </row>
    <row r="166" spans="1:11" x14ac:dyDescent="0.25">
      <c r="A166" s="49" t="s">
        <v>302</v>
      </c>
      <c r="B166" s="50"/>
      <c r="C166" s="51"/>
      <c r="D166" s="50"/>
      <c r="E166" s="50"/>
      <c r="F166" s="50"/>
      <c r="G166" s="50"/>
      <c r="H166" s="50"/>
      <c r="I166" s="50"/>
      <c r="J166" s="50"/>
      <c r="K166" s="52"/>
    </row>
    <row r="167" spans="1:11" x14ac:dyDescent="0.25">
      <c r="A167" s="49" t="s">
        <v>303</v>
      </c>
      <c r="B167" s="50"/>
      <c r="C167" s="51"/>
      <c r="D167" s="50"/>
      <c r="E167" s="50"/>
      <c r="F167" s="50"/>
      <c r="G167" s="50"/>
      <c r="H167" s="50"/>
      <c r="I167" s="50"/>
      <c r="J167" s="50"/>
      <c r="K167" s="52"/>
    </row>
    <row r="168" spans="1:11" x14ac:dyDescent="0.25">
      <c r="A168" s="49" t="s">
        <v>304</v>
      </c>
      <c r="B168" s="50"/>
      <c r="C168" s="51"/>
      <c r="D168" s="50"/>
      <c r="E168" s="50"/>
      <c r="F168" s="50"/>
      <c r="G168" s="50"/>
      <c r="H168" s="50"/>
      <c r="I168" s="50"/>
      <c r="J168" s="50"/>
      <c r="K168" s="52"/>
    </row>
    <row r="169" spans="1:11" x14ac:dyDescent="0.25">
      <c r="A169" s="49" t="s">
        <v>305</v>
      </c>
      <c r="B169" s="50"/>
      <c r="C169" s="51"/>
      <c r="D169" s="50"/>
      <c r="E169" s="50"/>
      <c r="F169" s="50"/>
      <c r="G169" s="50"/>
      <c r="H169" s="50"/>
      <c r="I169" s="50"/>
      <c r="J169" s="50"/>
      <c r="K169" s="52"/>
    </row>
    <row r="170" spans="1:11" x14ac:dyDescent="0.25">
      <c r="A170" s="49" t="s">
        <v>306</v>
      </c>
      <c r="B170" s="50"/>
      <c r="C170" s="51"/>
      <c r="D170" s="50"/>
      <c r="E170" s="50"/>
      <c r="F170" s="50"/>
      <c r="G170" s="50"/>
      <c r="H170" s="50"/>
      <c r="I170" s="50"/>
      <c r="J170" s="50"/>
      <c r="K170" s="52"/>
    </row>
    <row r="171" spans="1:11" x14ac:dyDescent="0.25">
      <c r="A171" s="49" t="s">
        <v>307</v>
      </c>
      <c r="B171" s="50"/>
      <c r="C171" s="51"/>
      <c r="D171" s="50"/>
      <c r="E171" s="50"/>
      <c r="F171" s="50"/>
      <c r="G171" s="50"/>
      <c r="H171" s="50"/>
      <c r="I171" s="50"/>
      <c r="J171" s="50"/>
      <c r="K171" s="52"/>
    </row>
    <row r="172" spans="1:11" x14ac:dyDescent="0.25">
      <c r="A172" s="49" t="s">
        <v>308</v>
      </c>
      <c r="B172" s="50"/>
      <c r="C172" s="51"/>
      <c r="D172" s="50"/>
      <c r="E172" s="50"/>
      <c r="F172" s="50"/>
      <c r="G172" s="50"/>
      <c r="H172" s="50"/>
      <c r="I172" s="50"/>
      <c r="J172" s="50"/>
      <c r="K172" s="52"/>
    </row>
    <row r="173" spans="1:11" x14ac:dyDescent="0.25">
      <c r="A173" s="49" t="s">
        <v>309</v>
      </c>
      <c r="B173" s="50"/>
      <c r="C173" s="51"/>
      <c r="D173" s="50"/>
      <c r="E173" s="50"/>
      <c r="F173" s="50"/>
      <c r="G173" s="50"/>
      <c r="H173" s="50"/>
      <c r="I173" s="50"/>
      <c r="J173" s="50"/>
      <c r="K173" s="52"/>
    </row>
    <row r="174" spans="1:11" x14ac:dyDescent="0.25">
      <c r="A174" s="49" t="s">
        <v>310</v>
      </c>
      <c r="B174" s="50"/>
      <c r="C174" s="51"/>
      <c r="D174" s="50"/>
      <c r="E174" s="50"/>
      <c r="F174" s="50"/>
      <c r="G174" s="50"/>
      <c r="H174" s="50"/>
      <c r="I174" s="50"/>
      <c r="J174" s="50"/>
      <c r="K174" s="52"/>
    </row>
    <row r="175" spans="1:11" x14ac:dyDescent="0.25">
      <c r="A175" s="49" t="s">
        <v>311</v>
      </c>
      <c r="B175" s="50"/>
      <c r="C175" s="51"/>
      <c r="D175" s="50"/>
      <c r="E175" s="50"/>
      <c r="F175" s="50"/>
      <c r="G175" s="50"/>
      <c r="H175" s="50"/>
      <c r="I175" s="50"/>
      <c r="J175" s="50"/>
      <c r="K175" s="52"/>
    </row>
    <row r="176" spans="1:11" x14ac:dyDescent="0.25">
      <c r="A176" s="49" t="s">
        <v>312</v>
      </c>
      <c r="B176" s="50"/>
      <c r="C176" s="51"/>
      <c r="D176" s="50"/>
      <c r="E176" s="50"/>
      <c r="F176" s="50"/>
      <c r="G176" s="50"/>
      <c r="H176" s="50"/>
      <c r="I176" s="50"/>
      <c r="J176" s="50"/>
      <c r="K176" s="52"/>
    </row>
    <row r="177" spans="1:11" x14ac:dyDescent="0.25">
      <c r="A177" s="49" t="s">
        <v>313</v>
      </c>
      <c r="B177" s="50"/>
      <c r="C177" s="51"/>
      <c r="D177" s="50"/>
      <c r="E177" s="50"/>
      <c r="F177" s="50"/>
      <c r="G177" s="50"/>
      <c r="H177" s="50"/>
      <c r="I177" s="50"/>
      <c r="J177" s="50"/>
      <c r="K177" s="52"/>
    </row>
    <row r="178" spans="1:11" x14ac:dyDescent="0.25">
      <c r="A178" s="49" t="s">
        <v>314</v>
      </c>
      <c r="B178" s="50"/>
      <c r="C178" s="51"/>
      <c r="D178" s="50"/>
      <c r="E178" s="50"/>
      <c r="F178" s="50"/>
      <c r="G178" s="50"/>
      <c r="H178" s="50"/>
      <c r="I178" s="50"/>
      <c r="J178" s="50"/>
      <c r="K178" s="52"/>
    </row>
    <row r="179" spans="1:11" x14ac:dyDescent="0.25">
      <c r="A179" s="49" t="s">
        <v>315</v>
      </c>
      <c r="B179" s="50"/>
      <c r="C179" s="51"/>
      <c r="D179" s="50"/>
      <c r="E179" s="50"/>
      <c r="F179" s="50"/>
      <c r="G179" s="50"/>
      <c r="H179" s="50"/>
      <c r="I179" s="50"/>
      <c r="J179" s="50"/>
      <c r="K179" s="52"/>
    </row>
    <row r="180" spans="1:11" x14ac:dyDescent="0.25">
      <c r="A180" s="49" t="s">
        <v>316</v>
      </c>
      <c r="B180" s="50"/>
      <c r="C180" s="51"/>
      <c r="D180" s="50"/>
      <c r="E180" s="50"/>
      <c r="F180" s="50"/>
      <c r="G180" s="50"/>
      <c r="H180" s="50"/>
      <c r="I180" s="50"/>
      <c r="J180" s="50"/>
      <c r="K180" s="52"/>
    </row>
    <row r="181" spans="1:11" x14ac:dyDescent="0.25">
      <c r="A181" s="49" t="s">
        <v>317</v>
      </c>
      <c r="B181" s="50"/>
      <c r="C181" s="51"/>
      <c r="D181" s="50"/>
      <c r="E181" s="50"/>
      <c r="F181" s="50"/>
      <c r="G181" s="50"/>
      <c r="H181" s="50"/>
      <c r="I181" s="50"/>
      <c r="J181" s="50"/>
      <c r="K181" s="52"/>
    </row>
    <row r="182" spans="1:11" x14ac:dyDescent="0.25">
      <c r="A182" s="49" t="s">
        <v>318</v>
      </c>
      <c r="B182" s="50"/>
      <c r="C182" s="51"/>
      <c r="D182" s="50"/>
      <c r="E182" s="50"/>
      <c r="F182" s="50"/>
      <c r="G182" s="50"/>
      <c r="H182" s="50"/>
      <c r="I182" s="50"/>
      <c r="J182" s="50"/>
      <c r="K182" s="52"/>
    </row>
    <row r="183" spans="1:11" x14ac:dyDescent="0.25">
      <c r="A183" s="49" t="s">
        <v>319</v>
      </c>
      <c r="B183" s="50"/>
      <c r="C183" s="51"/>
      <c r="D183" s="50"/>
      <c r="E183" s="50"/>
      <c r="F183" s="50"/>
      <c r="G183" s="50"/>
      <c r="H183" s="50"/>
      <c r="I183" s="50"/>
      <c r="J183" s="50"/>
      <c r="K183" s="52"/>
    </row>
    <row r="184" spans="1:11" x14ac:dyDescent="0.25">
      <c r="A184" s="49" t="s">
        <v>320</v>
      </c>
      <c r="B184" s="50"/>
      <c r="C184" s="51"/>
      <c r="D184" s="50"/>
      <c r="E184" s="50"/>
      <c r="F184" s="50"/>
      <c r="G184" s="50"/>
      <c r="H184" s="50"/>
      <c r="I184" s="50"/>
      <c r="J184" s="50"/>
      <c r="K184" s="52"/>
    </row>
    <row r="185" spans="1:11" x14ac:dyDescent="0.25">
      <c r="A185" s="49" t="s">
        <v>321</v>
      </c>
      <c r="B185" s="50"/>
      <c r="C185" s="51"/>
      <c r="D185" s="50"/>
      <c r="E185" s="50"/>
      <c r="F185" s="50"/>
      <c r="G185" s="50"/>
      <c r="H185" s="50"/>
      <c r="I185" s="50"/>
      <c r="J185" s="50"/>
      <c r="K185" s="52"/>
    </row>
    <row r="186" spans="1:11" x14ac:dyDescent="0.25">
      <c r="A186" s="49" t="s">
        <v>322</v>
      </c>
      <c r="B186" s="50"/>
      <c r="C186" s="51"/>
      <c r="D186" s="50"/>
      <c r="E186" s="50"/>
      <c r="F186" s="50"/>
      <c r="G186" s="50"/>
      <c r="H186" s="50"/>
      <c r="I186" s="50"/>
      <c r="J186" s="50"/>
      <c r="K186" s="52"/>
    </row>
    <row r="187" spans="1:11" x14ac:dyDescent="0.25">
      <c r="A187" s="49" t="s">
        <v>323</v>
      </c>
      <c r="B187" s="50"/>
      <c r="C187" s="51"/>
      <c r="D187" s="50"/>
      <c r="E187" s="50"/>
      <c r="F187" s="50"/>
      <c r="G187" s="50"/>
      <c r="H187" s="50"/>
      <c r="I187" s="50"/>
      <c r="J187" s="50"/>
      <c r="K187" s="52"/>
    </row>
    <row r="188" spans="1:11" x14ac:dyDescent="0.25">
      <c r="A188" s="49" t="s">
        <v>324</v>
      </c>
      <c r="B188" s="50"/>
      <c r="C188" s="51"/>
      <c r="D188" s="50"/>
      <c r="E188" s="50"/>
      <c r="F188" s="50"/>
      <c r="G188" s="50"/>
      <c r="H188" s="50"/>
      <c r="I188" s="50"/>
      <c r="J188" s="50"/>
      <c r="K188" s="52"/>
    </row>
    <row r="189" spans="1:11" x14ac:dyDescent="0.25">
      <c r="A189" s="49" t="s">
        <v>325</v>
      </c>
      <c r="B189" s="50"/>
      <c r="C189" s="51"/>
      <c r="D189" s="50"/>
      <c r="E189" s="50"/>
      <c r="F189" s="50"/>
      <c r="G189" s="50"/>
      <c r="H189" s="50"/>
      <c r="I189" s="50"/>
      <c r="J189" s="50"/>
      <c r="K189" s="52"/>
    </row>
    <row r="190" spans="1:11" x14ac:dyDescent="0.25">
      <c r="A190" s="49" t="s">
        <v>326</v>
      </c>
      <c r="B190" s="50"/>
      <c r="C190" s="51"/>
      <c r="D190" s="50"/>
      <c r="E190" s="50"/>
      <c r="F190" s="50"/>
      <c r="G190" s="50"/>
      <c r="H190" s="50"/>
      <c r="I190" s="50"/>
      <c r="J190" s="50"/>
      <c r="K190" s="52"/>
    </row>
    <row r="191" spans="1:11" x14ac:dyDescent="0.25">
      <c r="A191" s="49" t="s">
        <v>327</v>
      </c>
      <c r="B191" s="50"/>
      <c r="C191" s="51"/>
      <c r="D191" s="50"/>
      <c r="E191" s="50"/>
      <c r="F191" s="50"/>
      <c r="G191" s="50"/>
      <c r="H191" s="50"/>
      <c r="I191" s="50"/>
      <c r="J191" s="50"/>
      <c r="K191" s="52"/>
    </row>
    <row r="192" spans="1:11" x14ac:dyDescent="0.25">
      <c r="A192" s="49" t="s">
        <v>328</v>
      </c>
      <c r="B192" s="50"/>
      <c r="C192" s="51"/>
      <c r="D192" s="50"/>
      <c r="E192" s="50"/>
      <c r="F192" s="50"/>
      <c r="G192" s="50"/>
      <c r="H192" s="50"/>
      <c r="I192" s="50"/>
      <c r="J192" s="50"/>
      <c r="K192" s="52"/>
    </row>
    <row r="193" spans="1:11" x14ac:dyDescent="0.25">
      <c r="A193" s="49" t="s">
        <v>329</v>
      </c>
      <c r="B193" s="50"/>
      <c r="C193" s="51"/>
      <c r="D193" s="50"/>
      <c r="E193" s="50"/>
      <c r="F193" s="50"/>
      <c r="G193" s="50"/>
      <c r="H193" s="50"/>
      <c r="I193" s="50"/>
      <c r="J193" s="50"/>
      <c r="K193" s="52"/>
    </row>
    <row r="194" spans="1:11" x14ac:dyDescent="0.25">
      <c r="A194" s="49" t="s">
        <v>330</v>
      </c>
      <c r="B194" s="50"/>
      <c r="C194" s="51"/>
      <c r="D194" s="50"/>
      <c r="E194" s="50"/>
      <c r="F194" s="50"/>
      <c r="G194" s="50"/>
      <c r="H194" s="50"/>
      <c r="I194" s="50"/>
      <c r="J194" s="50"/>
      <c r="K194" s="52"/>
    </row>
    <row r="195" spans="1:11" x14ac:dyDescent="0.25">
      <c r="A195" s="49" t="s">
        <v>331</v>
      </c>
      <c r="B195" s="50"/>
      <c r="C195" s="51"/>
      <c r="D195" s="50"/>
      <c r="E195" s="50"/>
      <c r="F195" s="50"/>
      <c r="G195" s="50"/>
      <c r="H195" s="50"/>
      <c r="I195" s="50"/>
      <c r="J195" s="50"/>
      <c r="K195" s="52"/>
    </row>
    <row r="196" spans="1:11" x14ac:dyDescent="0.25">
      <c r="A196" s="49" t="s">
        <v>332</v>
      </c>
      <c r="B196" s="50"/>
      <c r="C196" s="51"/>
      <c r="D196" s="50"/>
      <c r="E196" s="50"/>
      <c r="F196" s="50"/>
      <c r="G196" s="50"/>
      <c r="H196" s="50"/>
      <c r="I196" s="50"/>
      <c r="J196" s="50"/>
      <c r="K196" s="52"/>
    </row>
    <row r="197" spans="1:11" x14ac:dyDescent="0.25">
      <c r="A197" s="49" t="s">
        <v>333</v>
      </c>
      <c r="B197" s="50"/>
      <c r="C197" s="51"/>
      <c r="D197" s="50"/>
      <c r="E197" s="50"/>
      <c r="F197" s="50"/>
      <c r="G197" s="50"/>
      <c r="H197" s="50"/>
      <c r="I197" s="50"/>
      <c r="J197" s="50"/>
      <c r="K197" s="52"/>
    </row>
    <row r="198" spans="1:11" x14ac:dyDescent="0.25">
      <c r="A198" s="49" t="s">
        <v>334</v>
      </c>
      <c r="B198" s="50"/>
      <c r="C198" s="51"/>
      <c r="D198" s="50"/>
      <c r="E198" s="50"/>
      <c r="F198" s="50"/>
      <c r="G198" s="50"/>
      <c r="H198" s="50"/>
      <c r="I198" s="50"/>
      <c r="J198" s="50"/>
      <c r="K198" s="52"/>
    </row>
    <row r="199" spans="1:11" x14ac:dyDescent="0.25">
      <c r="A199" s="49" t="s">
        <v>335</v>
      </c>
      <c r="B199" s="50"/>
      <c r="C199" s="51"/>
      <c r="D199" s="50"/>
      <c r="E199" s="50"/>
      <c r="F199" s="50"/>
      <c r="G199" s="50"/>
      <c r="H199" s="50"/>
      <c r="I199" s="50"/>
      <c r="J199" s="50"/>
      <c r="K199" s="52"/>
    </row>
    <row r="200" spans="1:11" x14ac:dyDescent="0.25">
      <c r="A200" s="49" t="s">
        <v>336</v>
      </c>
      <c r="B200" s="50"/>
      <c r="C200" s="51"/>
      <c r="D200" s="50"/>
      <c r="E200" s="50"/>
      <c r="F200" s="50"/>
      <c r="G200" s="50"/>
      <c r="H200" s="50"/>
      <c r="I200" s="50"/>
      <c r="J200" s="50"/>
      <c r="K200" s="52"/>
    </row>
    <row r="201" spans="1:11" x14ac:dyDescent="0.25">
      <c r="A201" s="49" t="s">
        <v>337</v>
      </c>
      <c r="B201" s="50"/>
      <c r="C201" s="51"/>
      <c r="D201" s="50"/>
      <c r="E201" s="50"/>
      <c r="F201" s="50"/>
      <c r="G201" s="50"/>
      <c r="H201" s="50"/>
      <c r="I201" s="50"/>
      <c r="J201" s="50"/>
      <c r="K201" s="52"/>
    </row>
    <row r="202" spans="1:11" x14ac:dyDescent="0.25">
      <c r="A202" s="49" t="s">
        <v>338</v>
      </c>
      <c r="B202" s="50"/>
      <c r="C202" s="51"/>
      <c r="D202" s="50"/>
      <c r="E202" s="50"/>
      <c r="F202" s="50"/>
      <c r="G202" s="50"/>
      <c r="H202" s="50"/>
      <c r="I202" s="50"/>
      <c r="J202" s="50"/>
      <c r="K202" s="52"/>
    </row>
    <row r="203" spans="1:11" x14ac:dyDescent="0.25">
      <c r="A203" s="49" t="s">
        <v>339</v>
      </c>
      <c r="B203" s="50"/>
      <c r="C203" s="51"/>
      <c r="D203" s="50"/>
      <c r="E203" s="50"/>
      <c r="F203" s="50"/>
      <c r="G203" s="50"/>
      <c r="H203" s="50"/>
      <c r="I203" s="50"/>
      <c r="J203" s="50"/>
      <c r="K203" s="52"/>
    </row>
    <row r="204" spans="1:11" x14ac:dyDescent="0.25">
      <c r="A204" s="49" t="s">
        <v>340</v>
      </c>
      <c r="B204" s="50"/>
      <c r="C204" s="51"/>
      <c r="D204" s="50"/>
      <c r="E204" s="50"/>
      <c r="F204" s="50"/>
      <c r="G204" s="50"/>
      <c r="H204" s="50"/>
      <c r="I204" s="50"/>
      <c r="J204" s="50"/>
      <c r="K204" s="52"/>
    </row>
    <row r="205" spans="1:11" x14ac:dyDescent="0.25">
      <c r="A205" s="49" t="s">
        <v>341</v>
      </c>
      <c r="B205" s="50"/>
      <c r="C205" s="51"/>
      <c r="D205" s="50"/>
      <c r="E205" s="50"/>
      <c r="F205" s="50"/>
      <c r="G205" s="50"/>
      <c r="H205" s="50"/>
      <c r="I205" s="50"/>
      <c r="J205" s="50"/>
      <c r="K205" s="52"/>
    </row>
    <row r="206" spans="1:11" x14ac:dyDescent="0.25">
      <c r="A206" s="49" t="s">
        <v>342</v>
      </c>
      <c r="B206" s="50"/>
      <c r="C206" s="51"/>
      <c r="D206" s="50"/>
      <c r="E206" s="50"/>
      <c r="F206" s="50"/>
      <c r="G206" s="50"/>
      <c r="H206" s="50"/>
      <c r="I206" s="50"/>
      <c r="J206" s="50"/>
      <c r="K206" s="52"/>
    </row>
    <row r="207" spans="1:11" x14ac:dyDescent="0.25">
      <c r="A207" s="49" t="s">
        <v>343</v>
      </c>
      <c r="B207" s="50"/>
      <c r="C207" s="51"/>
      <c r="D207" s="50"/>
      <c r="E207" s="50"/>
      <c r="F207" s="50"/>
      <c r="G207" s="50"/>
      <c r="H207" s="50"/>
      <c r="I207" s="50"/>
      <c r="J207" s="50"/>
      <c r="K207" s="52"/>
    </row>
    <row r="208" spans="1:11" x14ac:dyDescent="0.25">
      <c r="A208" s="49" t="s">
        <v>344</v>
      </c>
      <c r="B208" s="50"/>
      <c r="C208" s="51"/>
      <c r="D208" s="50"/>
      <c r="E208" s="50"/>
      <c r="F208" s="50"/>
      <c r="G208" s="50"/>
      <c r="H208" s="50"/>
      <c r="I208" s="50"/>
      <c r="J208" s="50"/>
      <c r="K208" s="52"/>
    </row>
    <row r="209" spans="1:11" x14ac:dyDescent="0.25">
      <c r="A209" s="49" t="s">
        <v>345</v>
      </c>
      <c r="B209" s="50"/>
      <c r="C209" s="51"/>
      <c r="D209" s="50"/>
      <c r="E209" s="50"/>
      <c r="F209" s="50"/>
      <c r="G209" s="50"/>
      <c r="H209" s="50"/>
      <c r="I209" s="50"/>
      <c r="J209" s="50"/>
      <c r="K209" s="52"/>
    </row>
    <row r="210" spans="1:11" x14ac:dyDescent="0.25">
      <c r="A210" s="49" t="s">
        <v>346</v>
      </c>
      <c r="B210" s="50"/>
      <c r="C210" s="51"/>
      <c r="D210" s="50"/>
      <c r="E210" s="50"/>
      <c r="F210" s="50"/>
      <c r="G210" s="50"/>
      <c r="H210" s="50"/>
      <c r="I210" s="50"/>
      <c r="J210" s="50"/>
      <c r="K210" s="52"/>
    </row>
  </sheetData>
  <sheetProtection formatCells="0" formatColumns="0" formatRows="0" sort="0" autoFilter="0" pivotTables="0"/>
  <mergeCells count="4">
    <mergeCell ref="A4:B4"/>
    <mergeCell ref="C4:E4"/>
    <mergeCell ref="I6:J7"/>
    <mergeCell ref="K6:K7"/>
  </mergeCells>
  <conditionalFormatting sqref="E1:E1048576">
    <cfRule type="duplicateValues" dxfId="52" priority="1"/>
    <cfRule type="duplicateValues" dxfId="51" priority="2"/>
    <cfRule type="duplicateValues" dxfId="50" priority="3"/>
  </conditionalFormatting>
  <dataValidations count="7">
    <dataValidation type="list" allowBlank="1" showInputMessage="1" showErrorMessage="1" sqref="F9:F210" xr:uid="{00000000-0002-0000-0100-000000000000}">
      <formula1>Momento</formula1>
    </dataValidation>
    <dataValidation type="list" allowBlank="1" showInputMessage="1" showErrorMessage="1" sqref="G9:G210" xr:uid="{00000000-0002-0000-0100-000001000000}">
      <formula1>Categoria</formula1>
    </dataValidation>
    <dataValidation type="list" allowBlank="1" showInputMessage="1" showErrorMessage="1" sqref="H9:H210" xr:uid="{00000000-0002-0000-0100-000002000000}">
      <formula1>SI_NO</formula1>
    </dataValidation>
    <dataValidation type="date" allowBlank="1" showInputMessage="1" showErrorMessage="1" sqref="C9:C210" xr:uid="{00000000-0002-0000-0100-000003000000}">
      <formula1>44621</formula1>
      <formula2>45657</formula2>
    </dataValidation>
    <dataValidation type="list" allowBlank="1" showInputMessage="1" showErrorMessage="1" sqref="D9:D210" xr:uid="{00000000-0002-0000-0100-000004000000}">
      <formula1>Unidad</formula1>
    </dataValidation>
    <dataValidation type="whole" allowBlank="1" showInputMessage="1" showErrorMessage="1" sqref="E10:E210" xr:uid="{00000000-0002-0000-0100-000005000000}">
      <formula1>1</formula1>
      <formula2>999999</formula2>
    </dataValidation>
    <dataValidation type="whole" allowBlank="1" showInputMessage="1" showErrorMessage="1" errorTitle="Debe incluir un número entero" error="Numero entero consecutivo._x000a_En el caso de que varios momentos esten relacionados con la misma oportunidad, repetir el número" promptTitle="Debe incluir un número entero" prompt="Numero entero consecutivo._x000a_En el caso de que varios momentos esten relacionados con la misma oportunidad, repetir el número" sqref="E9" xr:uid="{00000000-0002-0000-0100-000006000000}">
      <formula1>1</formula1>
      <formula2>999999</formula2>
    </dataValidation>
  </dataValidations>
  <pageMargins left="0.70866141732283472" right="0.70866141732283472" top="0.74803149606299213" bottom="0.74803149606299213" header="0.31496062992125984" footer="0.31496062992125984"/>
  <pageSetup paperSize="9" scale="72"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IF($H9="SÍ",Desplegables!$A$2:$A$3,"")</xm:f>
          </x14:formula1>
          <xm:sqref>I9:J210</xm:sqref>
        </x14:dataValidation>
        <x14:dataValidation type="list" allowBlank="1" showInputMessage="1" showErrorMessage="1" xr:uid="{00000000-0002-0000-0100-000008000000}">
          <x14:formula1>
            <xm:f>IF($H9="NO",Desplegables!$A$2:$A$3,"")</xm:f>
          </x14:formula1>
          <xm:sqref>K9:K210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M105"/>
  <sheetViews>
    <sheetView showGridLines="0" zoomScale="115" zoomScaleNormal="115" workbookViewId="0">
      <selection activeCell="B30" sqref="B30"/>
    </sheetView>
  </sheetViews>
  <sheetFormatPr baseColWidth="10" defaultRowHeight="15" x14ac:dyDescent="0.25"/>
  <cols>
    <col min="1" max="1" width="36.28515625" style="73" customWidth="1"/>
    <col min="2" max="2" width="11" style="73" customWidth="1"/>
    <col min="3" max="5" width="11" style="74" customWidth="1"/>
    <col min="6" max="10" width="11" style="73" customWidth="1"/>
    <col min="11" max="11" width="12.42578125" style="73" customWidth="1"/>
    <col min="12" max="12" width="4.5703125" style="73" customWidth="1"/>
    <col min="13" max="13" width="14.140625" style="73" bestFit="1" customWidth="1"/>
    <col min="14" max="14" width="12.5703125" style="73" bestFit="1" customWidth="1"/>
    <col min="15" max="16384" width="11.42578125" style="73"/>
  </cols>
  <sheetData>
    <row r="1" spans="1:13" ht="58.5" customHeight="1" x14ac:dyDescent="0.25">
      <c r="A1" s="72"/>
    </row>
    <row r="2" spans="1:13" ht="62.25" customHeight="1" x14ac:dyDescent="0.25"/>
    <row r="3" spans="1:13" ht="21.75" customHeight="1" x14ac:dyDescent="0.25">
      <c r="A3" s="86"/>
      <c r="B3" s="83" t="s">
        <v>391</v>
      </c>
      <c r="C3" s="79" t="s">
        <v>106</v>
      </c>
      <c r="D3" s="79" t="s">
        <v>105</v>
      </c>
      <c r="E3" s="79" t="s">
        <v>107</v>
      </c>
      <c r="F3" s="80" t="s">
        <v>108</v>
      </c>
      <c r="G3" s="80" t="s">
        <v>109</v>
      </c>
      <c r="H3" s="80" t="s">
        <v>110</v>
      </c>
      <c r="I3" s="80" t="s">
        <v>111</v>
      </c>
    </row>
    <row r="4" spans="1:13" ht="18.75" x14ac:dyDescent="0.25">
      <c r="A4" s="84" t="s">
        <v>137</v>
      </c>
      <c r="B4" s="84">
        <f>COUNTIF(A:A,"*OPORTUNIDAD *")</f>
        <v>35</v>
      </c>
      <c r="C4" s="81">
        <f>COUNTIF(B:B,"Enfermería")</f>
        <v>9</v>
      </c>
      <c r="D4" s="81">
        <f>COUNTIF(B:B,"Medicina")</f>
        <v>16</v>
      </c>
      <c r="E4" s="81">
        <f>COUNTIF(B:B,"TCAE")</f>
        <v>4</v>
      </c>
      <c r="F4" s="81">
        <f>COUNTIF(B:B,"Celador")</f>
        <v>2</v>
      </c>
      <c r="G4" s="81">
        <f>COUNTIF(B:B,"MIR")</f>
        <v>2</v>
      </c>
      <c r="H4" s="81">
        <f>COUNTIF(B:B,"EIR")</f>
        <v>1</v>
      </c>
      <c r="I4" s="81">
        <f>COUNTIF(B:B,"Estudiantes")</f>
        <v>1</v>
      </c>
      <c r="M4" s="99"/>
    </row>
    <row r="5" spans="1:13" ht="18.75" x14ac:dyDescent="0.3">
      <c r="A5" s="84" t="s">
        <v>393</v>
      </c>
      <c r="B5" s="84">
        <f>COUNTIFS(A28:A314,"*OPORTUNIDAD *",C28:C314,"&gt;0")</f>
        <v>26</v>
      </c>
      <c r="C5" s="81">
        <f>COUNTIFS(B28:B314,"Enfermería",C28:C314,"&gt;0")</f>
        <v>8</v>
      </c>
      <c r="D5" s="81">
        <f>COUNTIFS(B28:B314,"Medicina",C28:C314,"&gt;0")</f>
        <v>11</v>
      </c>
      <c r="E5" s="81">
        <f>COUNTIFS(B28:B314,"TCAE",C28:C314,"&gt;0")</f>
        <v>3</v>
      </c>
      <c r="F5" s="81">
        <f>COUNTIFS(B28:B314,"Celador",C28:C314,"&gt;0")</f>
        <v>1</v>
      </c>
      <c r="G5" s="81">
        <f>COUNTIFS(B28:B314,"MIR",C28:C314,"&gt;0")</f>
        <v>1</v>
      </c>
      <c r="H5" s="81">
        <f>COUNTIFS(B28:B314,"EIR",C28:C314,"&gt;0")</f>
        <v>1</v>
      </c>
      <c r="I5" s="81">
        <f>COUNTIFS(B28:B314,"Estudiantes",C28:C314,"&gt;0")</f>
        <v>1</v>
      </c>
      <c r="K5" s="76"/>
      <c r="M5" s="99"/>
    </row>
    <row r="6" spans="1:13" ht="18.75" x14ac:dyDescent="0.3">
      <c r="A6" s="84" t="s">
        <v>392</v>
      </c>
      <c r="B6" s="85">
        <f>B5/B4</f>
        <v>0.74285714285714288</v>
      </c>
      <c r="C6" s="82">
        <f t="shared" ref="C6:I6" si="0">C5/C4</f>
        <v>0.88888888888888884</v>
      </c>
      <c r="D6" s="82">
        <f t="shared" si="0"/>
        <v>0.6875</v>
      </c>
      <c r="E6" s="82">
        <f t="shared" si="0"/>
        <v>0.75</v>
      </c>
      <c r="F6" s="82">
        <f t="shared" si="0"/>
        <v>0.5</v>
      </c>
      <c r="G6" s="82">
        <f t="shared" si="0"/>
        <v>0.5</v>
      </c>
      <c r="H6" s="82">
        <f t="shared" si="0"/>
        <v>1</v>
      </c>
      <c r="I6" s="82">
        <f t="shared" si="0"/>
        <v>1</v>
      </c>
      <c r="J6" s="75"/>
      <c r="K6" s="76"/>
      <c r="M6" s="99"/>
    </row>
    <row r="7" spans="1:13" ht="18.75" x14ac:dyDescent="0.3">
      <c r="A7" s="78" t="s">
        <v>394</v>
      </c>
      <c r="B7"/>
      <c r="G7" s="75"/>
      <c r="H7" s="75"/>
      <c r="I7" s="75"/>
      <c r="J7" s="75"/>
      <c r="K7" s="76"/>
      <c r="M7" s="99"/>
    </row>
    <row r="8" spans="1:13" ht="18.75" x14ac:dyDescent="0.3">
      <c r="A8" s="87" t="s">
        <v>398</v>
      </c>
      <c r="B8"/>
      <c r="G8" s="75"/>
      <c r="H8" s="75"/>
      <c r="I8" s="75"/>
      <c r="J8" s="75"/>
      <c r="K8" s="76"/>
      <c r="M8" s="99"/>
    </row>
    <row r="9" spans="1:13" ht="18.75" x14ac:dyDescent="0.3">
      <c r="A9" s="87" t="s">
        <v>395</v>
      </c>
      <c r="B9"/>
      <c r="G9" s="75"/>
      <c r="H9" s="75"/>
      <c r="I9" s="75"/>
      <c r="J9" s="75"/>
      <c r="K9" s="76"/>
      <c r="M9" s="99"/>
    </row>
    <row r="10" spans="1:13" ht="18.75" x14ac:dyDescent="0.3">
      <c r="A10"/>
      <c r="B10"/>
      <c r="G10" s="75"/>
      <c r="H10" s="75"/>
      <c r="I10" s="75"/>
      <c r="J10" s="75"/>
      <c r="K10" s="76"/>
      <c r="M10" s="99"/>
    </row>
    <row r="11" spans="1:13" ht="18.75" x14ac:dyDescent="0.3">
      <c r="A11"/>
      <c r="B11"/>
      <c r="G11" s="75"/>
      <c r="H11" s="75"/>
      <c r="I11" s="75"/>
      <c r="J11" s="75"/>
      <c r="K11" s="76"/>
      <c r="M11" s="99"/>
    </row>
    <row r="12" spans="1:13" ht="18.75" x14ac:dyDescent="0.3">
      <c r="A12"/>
      <c r="B12"/>
      <c r="G12" s="75"/>
      <c r="H12" s="75"/>
      <c r="I12" s="75"/>
      <c r="J12" s="75"/>
      <c r="K12" s="76"/>
      <c r="M12" s="99"/>
    </row>
    <row r="13" spans="1:13" ht="18.75" x14ac:dyDescent="0.3">
      <c r="A13"/>
      <c r="B13"/>
      <c r="G13" s="75"/>
      <c r="H13" s="75"/>
      <c r="I13" s="75"/>
      <c r="J13" s="75"/>
      <c r="K13" s="76"/>
      <c r="M13" s="99"/>
    </row>
    <row r="14" spans="1:13" ht="18.75" x14ac:dyDescent="0.3">
      <c r="A14"/>
      <c r="B14"/>
      <c r="G14" s="75"/>
      <c r="H14" s="75"/>
      <c r="I14" s="75"/>
      <c r="J14" s="75"/>
      <c r="K14" s="76"/>
      <c r="M14" s="99"/>
    </row>
    <row r="15" spans="1:13" ht="18.75" x14ac:dyDescent="0.3">
      <c r="A15"/>
      <c r="B15"/>
      <c r="G15" s="75"/>
      <c r="H15" s="75"/>
      <c r="I15" s="75"/>
      <c r="J15" s="75"/>
      <c r="K15" s="76"/>
      <c r="M15" s="99"/>
    </row>
    <row r="16" spans="1:13" ht="18.75" x14ac:dyDescent="0.3">
      <c r="A16"/>
      <c r="B16"/>
      <c r="G16" s="75"/>
      <c r="H16" s="75"/>
      <c r="I16" s="75"/>
      <c r="J16" s="75"/>
      <c r="K16" s="76"/>
      <c r="M16" s="99"/>
    </row>
    <row r="17" spans="1:13" ht="18.75" x14ac:dyDescent="0.3">
      <c r="A17"/>
      <c r="B17"/>
      <c r="G17" s="75"/>
      <c r="H17" s="75"/>
      <c r="I17" s="75"/>
      <c r="J17" s="75"/>
      <c r="K17" s="76"/>
      <c r="M17" s="99"/>
    </row>
    <row r="18" spans="1:13" ht="18.75" x14ac:dyDescent="0.3">
      <c r="A18"/>
      <c r="B18"/>
      <c r="G18" s="75"/>
      <c r="H18" s="75"/>
      <c r="I18" s="75"/>
      <c r="J18" s="75"/>
      <c r="K18" s="76"/>
      <c r="M18" s="99"/>
    </row>
    <row r="19" spans="1:13" ht="18.75" x14ac:dyDescent="0.3">
      <c r="A19"/>
      <c r="B19"/>
      <c r="G19" s="75"/>
      <c r="H19" s="75"/>
      <c r="I19" s="75"/>
      <c r="J19" s="75"/>
      <c r="K19" s="76"/>
      <c r="M19" s="99"/>
    </row>
    <row r="20" spans="1:13" ht="18.75" x14ac:dyDescent="0.3">
      <c r="A20"/>
      <c r="B20"/>
      <c r="G20" s="75"/>
      <c r="H20" s="75"/>
      <c r="I20" s="75"/>
      <c r="J20" s="75"/>
      <c r="K20" s="76"/>
      <c r="M20" s="99"/>
    </row>
    <row r="21" spans="1:13" ht="18.75" x14ac:dyDescent="0.3">
      <c r="A21"/>
      <c r="B21"/>
      <c r="G21" s="75"/>
      <c r="H21" s="75"/>
      <c r="I21" s="75"/>
      <c r="J21" s="75"/>
      <c r="K21" s="76"/>
      <c r="M21" s="99"/>
    </row>
    <row r="22" spans="1:13" ht="18.75" x14ac:dyDescent="0.3">
      <c r="A22"/>
      <c r="B22"/>
      <c r="G22" s="75"/>
      <c r="H22" s="75"/>
      <c r="I22" s="75"/>
      <c r="J22" s="75"/>
      <c r="K22" s="76"/>
      <c r="M22" s="99"/>
    </row>
    <row r="23" spans="1:13" ht="18.75" x14ac:dyDescent="0.3">
      <c r="A23" s="88" t="s">
        <v>396</v>
      </c>
      <c r="B23" s="88"/>
      <c r="C23" s="89"/>
      <c r="D23" s="89"/>
      <c r="E23" s="89"/>
      <c r="G23" s="75"/>
      <c r="H23" s="75"/>
      <c r="I23" s="75"/>
      <c r="J23" s="75"/>
      <c r="K23" s="76"/>
      <c r="M23" s="99"/>
    </row>
    <row r="24" spans="1:13" ht="18.75" x14ac:dyDescent="0.3">
      <c r="A24"/>
      <c r="B24"/>
      <c r="G24" s="75"/>
      <c r="H24" s="75"/>
      <c r="I24" s="75"/>
      <c r="J24" s="75"/>
      <c r="K24" s="76"/>
      <c r="M24" s="99"/>
    </row>
    <row r="25" spans="1:13" x14ac:dyDescent="0.25">
      <c r="A25" s="73" t="s">
        <v>3</v>
      </c>
      <c r="B25" s="73" t="s">
        <v>140</v>
      </c>
      <c r="M25" s="99"/>
    </row>
    <row r="26" spans="1:13" x14ac:dyDescent="0.25">
      <c r="A26" s="73" t="s">
        <v>2</v>
      </c>
      <c r="B26" s="73" t="s">
        <v>140</v>
      </c>
    </row>
    <row r="28" spans="1:13" x14ac:dyDescent="0.25">
      <c r="A28" s="73" t="s">
        <v>135</v>
      </c>
      <c r="B28" s="73" t="s">
        <v>5</v>
      </c>
      <c r="C28" s="73" t="s">
        <v>183</v>
      </c>
      <c r="D28" s="73" t="s">
        <v>184</v>
      </c>
      <c r="E28" s="73" t="s">
        <v>185</v>
      </c>
      <c r="F28"/>
    </row>
    <row r="29" spans="1:13" x14ac:dyDescent="0.25">
      <c r="A29" s="73" t="s">
        <v>376</v>
      </c>
      <c r="C29" s="77">
        <v>0</v>
      </c>
      <c r="D29" s="77">
        <v>0</v>
      </c>
      <c r="E29" s="77">
        <v>0</v>
      </c>
      <c r="F29"/>
    </row>
    <row r="30" spans="1:13" x14ac:dyDescent="0.25">
      <c r="A30" s="73" t="s">
        <v>352</v>
      </c>
      <c r="B30" s="73" t="s">
        <v>106</v>
      </c>
      <c r="C30" s="77">
        <v>1</v>
      </c>
      <c r="D30" s="77">
        <v>0</v>
      </c>
      <c r="E30" s="77">
        <v>1</v>
      </c>
      <c r="F30"/>
    </row>
    <row r="31" spans="1:13" x14ac:dyDescent="0.25">
      <c r="A31" s="73" t="s">
        <v>347</v>
      </c>
      <c r="B31" s="73" t="s">
        <v>106</v>
      </c>
      <c r="C31" s="77">
        <v>1</v>
      </c>
      <c r="D31" s="77">
        <v>0</v>
      </c>
      <c r="E31" s="77">
        <v>1</v>
      </c>
      <c r="F31"/>
    </row>
    <row r="32" spans="1:13" x14ac:dyDescent="0.25">
      <c r="A32" s="73" t="s">
        <v>348</v>
      </c>
      <c r="B32" s="73" t="s">
        <v>107</v>
      </c>
      <c r="C32" s="77">
        <v>0</v>
      </c>
      <c r="D32" s="77">
        <v>0</v>
      </c>
      <c r="E32" s="77">
        <v>0</v>
      </c>
      <c r="F32"/>
    </row>
    <row r="33" spans="1:10" x14ac:dyDescent="0.25">
      <c r="A33" s="73" t="s">
        <v>362</v>
      </c>
      <c r="B33" s="73" t="s">
        <v>106</v>
      </c>
      <c r="C33" s="77">
        <v>1</v>
      </c>
      <c r="D33" s="77">
        <v>0</v>
      </c>
      <c r="E33" s="77">
        <v>1</v>
      </c>
      <c r="F33"/>
    </row>
    <row r="34" spans="1:10" x14ac:dyDescent="0.25">
      <c r="A34" s="73" t="s">
        <v>349</v>
      </c>
      <c r="B34" s="73" t="s">
        <v>106</v>
      </c>
      <c r="C34" s="77">
        <v>1</v>
      </c>
      <c r="D34" s="77">
        <v>0</v>
      </c>
      <c r="E34" s="77">
        <v>1</v>
      </c>
      <c r="F34"/>
    </row>
    <row r="35" spans="1:10" x14ac:dyDescent="0.25">
      <c r="A35" s="73" t="s">
        <v>353</v>
      </c>
      <c r="B35" s="73" t="s">
        <v>107</v>
      </c>
      <c r="C35" s="77">
        <v>1</v>
      </c>
      <c r="D35" s="77">
        <v>0</v>
      </c>
      <c r="E35" s="77">
        <v>1</v>
      </c>
      <c r="F35"/>
      <c r="J35" s="100"/>
    </row>
    <row r="36" spans="1:10" x14ac:dyDescent="0.25">
      <c r="A36" s="73" t="s">
        <v>350</v>
      </c>
      <c r="B36" s="73" t="s">
        <v>106</v>
      </c>
      <c r="C36" s="77">
        <v>1</v>
      </c>
      <c r="D36" s="77">
        <v>0</v>
      </c>
      <c r="E36" s="77">
        <v>1</v>
      </c>
      <c r="F36"/>
      <c r="J36" s="100"/>
    </row>
    <row r="37" spans="1:10" x14ac:dyDescent="0.25">
      <c r="A37" s="73" t="s">
        <v>354</v>
      </c>
      <c r="B37" s="73" t="s">
        <v>106</v>
      </c>
      <c r="C37" s="77">
        <v>0</v>
      </c>
      <c r="D37" s="77">
        <v>0</v>
      </c>
      <c r="E37" s="77">
        <v>0</v>
      </c>
      <c r="F37"/>
    </row>
    <row r="38" spans="1:10" x14ac:dyDescent="0.25">
      <c r="A38" s="73" t="s">
        <v>351</v>
      </c>
      <c r="B38" s="73" t="s">
        <v>109</v>
      </c>
      <c r="C38" s="77">
        <v>1</v>
      </c>
      <c r="D38" s="77">
        <v>0</v>
      </c>
      <c r="E38" s="77">
        <v>1</v>
      </c>
      <c r="F38"/>
    </row>
    <row r="39" spans="1:10" x14ac:dyDescent="0.25">
      <c r="A39" s="73" t="s">
        <v>377</v>
      </c>
      <c r="B39" s="73" t="s">
        <v>106</v>
      </c>
      <c r="C39" s="77">
        <v>2</v>
      </c>
      <c r="D39" s="77">
        <v>2</v>
      </c>
      <c r="E39" s="77">
        <v>0</v>
      </c>
      <c r="F39"/>
    </row>
    <row r="40" spans="1:10" x14ac:dyDescent="0.25">
      <c r="A40" s="73" t="s">
        <v>378</v>
      </c>
      <c r="B40" s="73" t="s">
        <v>106</v>
      </c>
      <c r="C40" s="77">
        <v>1</v>
      </c>
      <c r="D40" s="77">
        <v>0</v>
      </c>
      <c r="E40" s="77">
        <v>1</v>
      </c>
      <c r="F40"/>
    </row>
    <row r="41" spans="1:10" x14ac:dyDescent="0.25">
      <c r="A41" s="73" t="s">
        <v>379</v>
      </c>
      <c r="B41" s="73" t="s">
        <v>111</v>
      </c>
      <c r="C41" s="77">
        <v>1</v>
      </c>
      <c r="D41" s="77">
        <v>0</v>
      </c>
      <c r="E41" s="77">
        <v>1</v>
      </c>
      <c r="F41"/>
    </row>
    <row r="42" spans="1:10" x14ac:dyDescent="0.25">
      <c r="A42" s="73" t="s">
        <v>363</v>
      </c>
      <c r="B42" s="73" t="s">
        <v>107</v>
      </c>
      <c r="C42" s="77">
        <v>1</v>
      </c>
      <c r="D42" s="77">
        <v>0</v>
      </c>
      <c r="E42" s="77">
        <v>1</v>
      </c>
      <c r="F42"/>
    </row>
    <row r="43" spans="1:10" x14ac:dyDescent="0.25">
      <c r="A43" s="73" t="s">
        <v>380</v>
      </c>
      <c r="B43" s="73" t="s">
        <v>107</v>
      </c>
      <c r="C43" s="77">
        <v>1</v>
      </c>
      <c r="D43" s="77">
        <v>0</v>
      </c>
      <c r="E43" s="77">
        <v>1</v>
      </c>
      <c r="F43"/>
    </row>
    <row r="44" spans="1:10" x14ac:dyDescent="0.25">
      <c r="A44" s="73" t="s">
        <v>364</v>
      </c>
      <c r="B44" s="73" t="s">
        <v>105</v>
      </c>
      <c r="C44" s="77">
        <v>1</v>
      </c>
      <c r="D44" s="77">
        <v>0</v>
      </c>
      <c r="E44" s="77">
        <v>1</v>
      </c>
      <c r="F44"/>
    </row>
    <row r="45" spans="1:10" x14ac:dyDescent="0.25">
      <c r="A45" s="73" t="s">
        <v>381</v>
      </c>
      <c r="B45" s="73" t="s">
        <v>105</v>
      </c>
      <c r="C45" s="77">
        <v>0</v>
      </c>
      <c r="D45" s="77">
        <v>0</v>
      </c>
      <c r="E45" s="77">
        <v>0</v>
      </c>
      <c r="F45"/>
    </row>
    <row r="46" spans="1:10" x14ac:dyDescent="0.25">
      <c r="A46" s="73" t="s">
        <v>365</v>
      </c>
      <c r="B46" s="73" t="s">
        <v>105</v>
      </c>
      <c r="C46" s="77">
        <v>0</v>
      </c>
      <c r="D46" s="77">
        <v>0</v>
      </c>
      <c r="E46" s="77">
        <v>0</v>
      </c>
      <c r="F46"/>
    </row>
    <row r="47" spans="1:10" x14ac:dyDescent="0.25">
      <c r="A47" s="73" t="s">
        <v>366</v>
      </c>
      <c r="B47" s="73" t="s">
        <v>105</v>
      </c>
      <c r="C47" s="77">
        <v>1</v>
      </c>
      <c r="D47" s="77">
        <v>0</v>
      </c>
      <c r="E47" s="77">
        <v>1</v>
      </c>
      <c r="F47"/>
    </row>
    <row r="48" spans="1:10" x14ac:dyDescent="0.25">
      <c r="A48" s="73" t="s">
        <v>382</v>
      </c>
      <c r="B48" s="73" t="s">
        <v>105</v>
      </c>
      <c r="C48" s="77">
        <v>1</v>
      </c>
      <c r="D48" s="77">
        <v>0</v>
      </c>
      <c r="E48" s="77">
        <v>1</v>
      </c>
      <c r="F48"/>
    </row>
    <row r="49" spans="1:11" x14ac:dyDescent="0.25">
      <c r="A49" s="73" t="s">
        <v>367</v>
      </c>
      <c r="B49" s="73" t="s">
        <v>105</v>
      </c>
      <c r="C49" s="77">
        <v>1</v>
      </c>
      <c r="D49" s="77">
        <v>0</v>
      </c>
      <c r="E49" s="77">
        <v>1</v>
      </c>
      <c r="F49"/>
    </row>
    <row r="50" spans="1:11" x14ac:dyDescent="0.25">
      <c r="A50" s="73" t="s">
        <v>368</v>
      </c>
      <c r="B50" s="73" t="s">
        <v>105</v>
      </c>
      <c r="C50" s="77">
        <v>0</v>
      </c>
      <c r="D50" s="77">
        <v>0</v>
      </c>
      <c r="E50" s="77">
        <v>0</v>
      </c>
      <c r="F50"/>
    </row>
    <row r="51" spans="1:11" x14ac:dyDescent="0.25">
      <c r="A51" s="73" t="s">
        <v>369</v>
      </c>
      <c r="B51" s="73" t="s">
        <v>105</v>
      </c>
      <c r="C51" s="77">
        <v>2</v>
      </c>
      <c r="D51" s="77">
        <v>0</v>
      </c>
      <c r="E51" s="77">
        <v>2</v>
      </c>
      <c r="F51"/>
    </row>
    <row r="52" spans="1:11" x14ac:dyDescent="0.25">
      <c r="A52" s="73" t="s">
        <v>370</v>
      </c>
      <c r="B52" s="73" t="s">
        <v>110</v>
      </c>
      <c r="C52" s="77">
        <v>1</v>
      </c>
      <c r="D52" s="77">
        <v>0</v>
      </c>
      <c r="E52" s="77">
        <v>1</v>
      </c>
      <c r="F52"/>
    </row>
    <row r="53" spans="1:11" x14ac:dyDescent="0.25">
      <c r="A53" s="73" t="s">
        <v>383</v>
      </c>
      <c r="B53" s="73" t="s">
        <v>109</v>
      </c>
      <c r="C53" s="77">
        <v>0</v>
      </c>
      <c r="D53" s="77">
        <v>0</v>
      </c>
      <c r="E53" s="77">
        <v>0</v>
      </c>
      <c r="F53"/>
      <c r="J53" s="74"/>
    </row>
    <row r="54" spans="1:11" x14ac:dyDescent="0.25">
      <c r="A54" s="73" t="s">
        <v>371</v>
      </c>
      <c r="B54" s="73" t="s">
        <v>105</v>
      </c>
      <c r="C54" s="77">
        <v>0</v>
      </c>
      <c r="D54" s="77">
        <v>0</v>
      </c>
      <c r="E54" s="77">
        <v>0</v>
      </c>
      <c r="F54"/>
      <c r="J54" s="74"/>
      <c r="K54" s="74"/>
    </row>
    <row r="55" spans="1:11" x14ac:dyDescent="0.25">
      <c r="A55" s="73" t="s">
        <v>384</v>
      </c>
      <c r="B55" s="73" t="s">
        <v>105</v>
      </c>
      <c r="C55" s="77">
        <v>0</v>
      </c>
      <c r="D55" s="77">
        <v>0</v>
      </c>
      <c r="E55" s="77">
        <v>0</v>
      </c>
      <c r="F55"/>
      <c r="J55" s="74"/>
      <c r="K55" s="74"/>
    </row>
    <row r="56" spans="1:11" x14ac:dyDescent="0.25">
      <c r="A56" s="73" t="s">
        <v>385</v>
      </c>
      <c r="B56" s="73" t="s">
        <v>105</v>
      </c>
      <c r="C56" s="77">
        <v>1</v>
      </c>
      <c r="D56" s="77">
        <v>0</v>
      </c>
      <c r="E56" s="77">
        <v>1</v>
      </c>
      <c r="F56"/>
      <c r="J56" s="74"/>
      <c r="K56" s="74"/>
    </row>
    <row r="57" spans="1:11" x14ac:dyDescent="0.25">
      <c r="A57" s="73" t="s">
        <v>372</v>
      </c>
      <c r="B57" s="73" t="s">
        <v>106</v>
      </c>
      <c r="C57" s="77">
        <v>1</v>
      </c>
      <c r="D57" s="77">
        <v>0</v>
      </c>
      <c r="E57" s="77">
        <v>1</v>
      </c>
      <c r="F57"/>
      <c r="J57" s="74"/>
      <c r="K57" s="74"/>
    </row>
    <row r="58" spans="1:11" x14ac:dyDescent="0.25">
      <c r="A58" s="73" t="s">
        <v>386</v>
      </c>
      <c r="B58" s="73" t="s">
        <v>108</v>
      </c>
      <c r="C58" s="77">
        <v>1</v>
      </c>
      <c r="D58" s="77">
        <v>0</v>
      </c>
      <c r="E58" s="77">
        <v>1</v>
      </c>
      <c r="F58"/>
    </row>
    <row r="59" spans="1:11" x14ac:dyDescent="0.25">
      <c r="A59" s="73" t="s">
        <v>373</v>
      </c>
      <c r="B59" s="73" t="s">
        <v>105</v>
      </c>
      <c r="C59" s="77">
        <v>1</v>
      </c>
      <c r="D59" s="77">
        <v>0</v>
      </c>
      <c r="E59" s="77">
        <v>1</v>
      </c>
      <c r="F59"/>
    </row>
    <row r="60" spans="1:11" x14ac:dyDescent="0.25">
      <c r="A60" s="73" t="s">
        <v>387</v>
      </c>
      <c r="B60" s="73" t="s">
        <v>105</v>
      </c>
      <c r="C60" s="77">
        <v>1</v>
      </c>
      <c r="D60" s="77">
        <v>0</v>
      </c>
      <c r="E60" s="77">
        <v>1</v>
      </c>
      <c r="F60"/>
    </row>
    <row r="61" spans="1:11" x14ac:dyDescent="0.25">
      <c r="A61" s="73" t="s">
        <v>388</v>
      </c>
      <c r="B61" s="73" t="s">
        <v>105</v>
      </c>
      <c r="C61" s="77">
        <v>1</v>
      </c>
      <c r="D61" s="77">
        <v>0</v>
      </c>
      <c r="E61" s="77">
        <v>1</v>
      </c>
      <c r="F61"/>
    </row>
    <row r="62" spans="1:11" x14ac:dyDescent="0.25">
      <c r="A62" s="73" t="s">
        <v>374</v>
      </c>
      <c r="B62" s="73" t="s">
        <v>108</v>
      </c>
      <c r="C62" s="77">
        <v>0</v>
      </c>
      <c r="D62" s="77">
        <v>0</v>
      </c>
      <c r="E62" s="77">
        <v>0</v>
      </c>
      <c r="F62"/>
    </row>
    <row r="63" spans="1:11" x14ac:dyDescent="0.25">
      <c r="A63" s="73" t="s">
        <v>375</v>
      </c>
      <c r="B63" s="73" t="s">
        <v>105</v>
      </c>
      <c r="C63" s="77">
        <v>1</v>
      </c>
      <c r="D63" s="77">
        <v>0</v>
      </c>
      <c r="E63" s="77">
        <v>1</v>
      </c>
      <c r="F63"/>
    </row>
    <row r="64" spans="1:11" x14ac:dyDescent="0.25">
      <c r="A64" s="73" t="s">
        <v>389</v>
      </c>
      <c r="B64" s="73" t="s">
        <v>105</v>
      </c>
      <c r="C64" s="77">
        <v>2</v>
      </c>
      <c r="D64" s="77">
        <v>2</v>
      </c>
      <c r="E64" s="77">
        <v>0</v>
      </c>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C105" s="73"/>
      <c r="D105" s="73"/>
      <c r="E105" s="73"/>
    </row>
  </sheetData>
  <mergeCells count="2">
    <mergeCell ref="M4:M25"/>
    <mergeCell ref="J35:J36"/>
  </mergeCells>
  <pageMargins left="0.7" right="0.7" top="0.75" bottom="0.75" header="0.3" footer="0.3"/>
  <pageSetup paperSize="9" scale="74"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M70"/>
  <sheetViews>
    <sheetView showGridLines="0" workbookViewId="0"/>
  </sheetViews>
  <sheetFormatPr baseColWidth="10" defaultRowHeight="15" x14ac:dyDescent="0.25"/>
  <cols>
    <col min="1" max="1" width="52.5703125" customWidth="1"/>
    <col min="2" max="4" width="13.7109375" customWidth="1"/>
    <col min="5" max="5" width="13.7109375" style="36" customWidth="1"/>
    <col min="6" max="7" width="22.28515625" customWidth="1"/>
    <col min="8" max="8" width="12.42578125" customWidth="1"/>
    <col min="9" max="9" width="4.5703125" customWidth="1"/>
    <col min="10" max="10" width="10.28515625" customWidth="1"/>
    <col min="11" max="11" width="12.42578125" customWidth="1"/>
    <col min="12" max="12" width="4.5703125" customWidth="1"/>
    <col min="13" max="13" width="14.140625" bestFit="1" customWidth="1"/>
    <col min="14" max="14" width="12.5703125" bestFit="1" customWidth="1"/>
  </cols>
  <sheetData>
    <row r="1" spans="1:13" ht="101.25" customHeight="1" x14ac:dyDescent="0.25">
      <c r="A1" s="7"/>
    </row>
    <row r="2" spans="1:13" ht="6.75" customHeight="1" x14ac:dyDescent="0.25">
      <c r="F2" s="101" t="s">
        <v>358</v>
      </c>
      <c r="G2" s="101" t="s">
        <v>359</v>
      </c>
    </row>
    <row r="3" spans="1:13" x14ac:dyDescent="0.25">
      <c r="A3" s="5" t="s">
        <v>5</v>
      </c>
      <c r="B3" t="s">
        <v>140</v>
      </c>
      <c r="F3" s="101"/>
      <c r="G3" s="101"/>
    </row>
    <row r="4" spans="1:13" x14ac:dyDescent="0.25">
      <c r="A4" s="5" t="s">
        <v>3</v>
      </c>
      <c r="B4" t="s">
        <v>140</v>
      </c>
      <c r="F4" s="101"/>
      <c r="G4" s="101"/>
    </row>
    <row r="5" spans="1:13" x14ac:dyDescent="0.25">
      <c r="A5" s="5" t="s">
        <v>2</v>
      </c>
      <c r="B5" t="s">
        <v>140</v>
      </c>
      <c r="F5" s="101"/>
      <c r="G5" s="101"/>
      <c r="I5" s="59"/>
      <c r="J5" s="17"/>
      <c r="K5" s="17"/>
      <c r="L5" s="17"/>
      <c r="M5" s="64"/>
    </row>
    <row r="6" spans="1:13" x14ac:dyDescent="0.25">
      <c r="F6" s="101"/>
      <c r="G6" s="101"/>
      <c r="I6" s="60"/>
      <c r="J6" s="17"/>
      <c r="K6" s="17"/>
      <c r="L6" s="17"/>
      <c r="M6" s="64"/>
    </row>
    <row r="7" spans="1:13" x14ac:dyDescent="0.25">
      <c r="A7" s="5" t="s">
        <v>4</v>
      </c>
      <c r="B7" t="s">
        <v>357</v>
      </c>
      <c r="C7" t="s">
        <v>160</v>
      </c>
      <c r="D7" t="s">
        <v>159</v>
      </c>
      <c r="E7" s="36" t="s">
        <v>158</v>
      </c>
      <c r="F7" s="90" t="s">
        <v>360</v>
      </c>
      <c r="G7" s="90" t="s">
        <v>361</v>
      </c>
      <c r="J7" s="61"/>
      <c r="K7" s="17"/>
      <c r="L7" s="17"/>
      <c r="M7" s="65"/>
    </row>
    <row r="8" spans="1:13" x14ac:dyDescent="0.25">
      <c r="A8" t="s">
        <v>13</v>
      </c>
      <c r="B8" s="6">
        <v>14</v>
      </c>
      <c r="C8" s="6">
        <v>11</v>
      </c>
      <c r="D8" s="6">
        <v>0</v>
      </c>
      <c r="E8" s="66">
        <v>11</v>
      </c>
      <c r="F8" s="67">
        <f>(D8+E8)/B8</f>
        <v>0.7857142857142857</v>
      </c>
      <c r="G8" s="67">
        <f>E8/B8</f>
        <v>0.7857142857142857</v>
      </c>
      <c r="J8" s="61"/>
      <c r="M8" s="65"/>
    </row>
    <row r="9" spans="1:13" x14ac:dyDescent="0.25">
      <c r="A9" t="s">
        <v>14</v>
      </c>
      <c r="B9" s="6">
        <v>6</v>
      </c>
      <c r="C9" s="6">
        <v>4</v>
      </c>
      <c r="D9" s="6">
        <v>0</v>
      </c>
      <c r="E9" s="66">
        <v>4</v>
      </c>
      <c r="F9" s="67">
        <f t="shared" ref="F9:F13" si="0">(D9+E9)/B9</f>
        <v>0.66666666666666663</v>
      </c>
      <c r="G9" s="67">
        <f t="shared" ref="G9:G13" si="1">E9/B9</f>
        <v>0.66666666666666663</v>
      </c>
      <c r="J9" s="61"/>
      <c r="M9" s="65"/>
    </row>
    <row r="10" spans="1:13" x14ac:dyDescent="0.25">
      <c r="A10" t="s">
        <v>15</v>
      </c>
      <c r="B10" s="6">
        <v>6</v>
      </c>
      <c r="C10" s="6">
        <v>4</v>
      </c>
      <c r="D10" s="6">
        <v>2</v>
      </c>
      <c r="E10" s="66">
        <v>2</v>
      </c>
      <c r="F10" s="67">
        <f t="shared" si="0"/>
        <v>0.66666666666666663</v>
      </c>
      <c r="G10" s="67">
        <f t="shared" si="1"/>
        <v>0.33333333333333331</v>
      </c>
      <c r="J10" s="61"/>
      <c r="M10" s="65"/>
    </row>
    <row r="11" spans="1:13" x14ac:dyDescent="0.25">
      <c r="A11" t="s">
        <v>16</v>
      </c>
      <c r="B11" s="6">
        <v>12</v>
      </c>
      <c r="C11" s="6">
        <v>9</v>
      </c>
      <c r="D11" s="6">
        <v>2</v>
      </c>
      <c r="E11" s="66">
        <v>7</v>
      </c>
      <c r="F11" s="67">
        <f t="shared" si="0"/>
        <v>0.75</v>
      </c>
      <c r="G11" s="67">
        <f t="shared" si="1"/>
        <v>0.58333333333333337</v>
      </c>
      <c r="J11" s="61"/>
      <c r="M11" s="65"/>
    </row>
    <row r="12" spans="1:13" x14ac:dyDescent="0.25">
      <c r="A12" t="s">
        <v>17</v>
      </c>
      <c r="B12" s="6">
        <v>1</v>
      </c>
      <c r="C12" s="6">
        <v>1</v>
      </c>
      <c r="D12" s="6">
        <v>0</v>
      </c>
      <c r="E12" s="66">
        <v>1</v>
      </c>
      <c r="F12" s="67">
        <f t="shared" si="0"/>
        <v>1</v>
      </c>
      <c r="G12" s="67">
        <f t="shared" si="1"/>
        <v>1</v>
      </c>
      <c r="M12" s="36"/>
    </row>
    <row r="13" spans="1:13" x14ac:dyDescent="0.25">
      <c r="A13" t="s">
        <v>134</v>
      </c>
      <c r="B13" s="6">
        <v>39</v>
      </c>
      <c r="C13" s="6">
        <v>29</v>
      </c>
      <c r="D13" s="6">
        <v>4</v>
      </c>
      <c r="E13" s="66">
        <v>25</v>
      </c>
      <c r="F13" s="68">
        <f t="shared" si="0"/>
        <v>0.74358974358974361</v>
      </c>
      <c r="G13" s="68">
        <f t="shared" si="1"/>
        <v>0.64102564102564108</v>
      </c>
      <c r="I13" s="60"/>
      <c r="M13" s="36"/>
    </row>
    <row r="14" spans="1:13" x14ac:dyDescent="0.25">
      <c r="E14"/>
      <c r="F14" s="62"/>
      <c r="G14" s="62"/>
      <c r="I14" s="60"/>
      <c r="M14" s="36"/>
    </row>
    <row r="15" spans="1:13" x14ac:dyDescent="0.25">
      <c r="I15" s="60"/>
      <c r="J15" s="61"/>
      <c r="M15" s="63"/>
    </row>
    <row r="16" spans="1:13" x14ac:dyDescent="0.25">
      <c r="I16" s="60"/>
      <c r="J16" s="61"/>
      <c r="M16" s="63"/>
    </row>
    <row r="17" spans="1:13" x14ac:dyDescent="0.25">
      <c r="I17" s="60"/>
      <c r="J17" s="61"/>
      <c r="M17" s="63"/>
    </row>
    <row r="18" spans="1:13" x14ac:dyDescent="0.25">
      <c r="I18" s="60"/>
      <c r="J18" s="61"/>
      <c r="M18" s="63"/>
    </row>
    <row r="19" spans="1:13" x14ac:dyDescent="0.25">
      <c r="I19" s="60"/>
      <c r="J19" s="61"/>
      <c r="M19" s="63"/>
    </row>
    <row r="25" spans="1:13" x14ac:dyDescent="0.25">
      <c r="A25" s="2"/>
    </row>
    <row r="26" spans="1:13" x14ac:dyDescent="0.25">
      <c r="A26" s="2"/>
    </row>
    <row r="39" spans="1:6" ht="20.25" thickBot="1" x14ac:dyDescent="0.35">
      <c r="A39" s="70" t="s">
        <v>390</v>
      </c>
      <c r="B39" s="70"/>
      <c r="C39" s="70"/>
      <c r="D39" s="70"/>
      <c r="E39" s="71"/>
      <c r="F39" s="70"/>
    </row>
    <row r="40" spans="1:6" ht="15.75" thickTop="1" x14ac:dyDescent="0.25"/>
    <row r="41" spans="1:6" x14ac:dyDescent="0.25">
      <c r="A41" s="5" t="s">
        <v>3</v>
      </c>
      <c r="B41" t="s">
        <v>140</v>
      </c>
    </row>
    <row r="42" spans="1:6" x14ac:dyDescent="0.25">
      <c r="A42" s="5" t="s">
        <v>2</v>
      </c>
      <c r="B42" t="s">
        <v>140</v>
      </c>
    </row>
    <row r="44" spans="1:6" x14ac:dyDescent="0.25">
      <c r="A44" s="5" t="s">
        <v>5</v>
      </c>
      <c r="B44" s="5" t="s">
        <v>4</v>
      </c>
      <c r="C44" t="s">
        <v>357</v>
      </c>
      <c r="D44" t="s">
        <v>160</v>
      </c>
      <c r="E44" t="s">
        <v>159</v>
      </c>
      <c r="F44" s="36" t="s">
        <v>158</v>
      </c>
    </row>
    <row r="45" spans="1:6" x14ac:dyDescent="0.25">
      <c r="A45" t="s">
        <v>106</v>
      </c>
      <c r="C45" s="6">
        <v>10</v>
      </c>
      <c r="D45" s="6">
        <v>9</v>
      </c>
      <c r="E45" s="6">
        <v>2</v>
      </c>
      <c r="F45" s="66">
        <v>7</v>
      </c>
    </row>
    <row r="46" spans="1:6" x14ac:dyDescent="0.25">
      <c r="B46" t="s">
        <v>13</v>
      </c>
      <c r="C46" s="6">
        <v>5</v>
      </c>
      <c r="D46" s="6">
        <v>5</v>
      </c>
      <c r="E46" s="6">
        <v>0</v>
      </c>
      <c r="F46" s="66">
        <v>5</v>
      </c>
    </row>
    <row r="47" spans="1:6" x14ac:dyDescent="0.25">
      <c r="B47" t="s">
        <v>14</v>
      </c>
      <c r="C47" s="6">
        <v>1</v>
      </c>
      <c r="D47" s="6">
        <v>1</v>
      </c>
      <c r="E47" s="6">
        <v>0</v>
      </c>
      <c r="F47" s="66">
        <v>1</v>
      </c>
    </row>
    <row r="48" spans="1:6" x14ac:dyDescent="0.25">
      <c r="B48" t="s">
        <v>15</v>
      </c>
      <c r="C48" s="6">
        <v>2</v>
      </c>
      <c r="D48" s="6">
        <v>1</v>
      </c>
      <c r="E48" s="6">
        <v>1</v>
      </c>
      <c r="F48" s="66">
        <v>0</v>
      </c>
    </row>
    <row r="49" spans="1:6" x14ac:dyDescent="0.25">
      <c r="B49" t="s">
        <v>16</v>
      </c>
      <c r="C49" s="6">
        <v>2</v>
      </c>
      <c r="D49" s="6">
        <v>2</v>
      </c>
      <c r="E49" s="6">
        <v>1</v>
      </c>
      <c r="F49" s="66">
        <v>1</v>
      </c>
    </row>
    <row r="50" spans="1:6" x14ac:dyDescent="0.25">
      <c r="A50" t="s">
        <v>107</v>
      </c>
      <c r="C50" s="6">
        <v>4</v>
      </c>
      <c r="D50" s="6">
        <v>3</v>
      </c>
      <c r="E50" s="6">
        <v>0</v>
      </c>
      <c r="F50" s="66">
        <v>3</v>
      </c>
    </row>
    <row r="51" spans="1:6" x14ac:dyDescent="0.25">
      <c r="B51" t="s">
        <v>13</v>
      </c>
      <c r="C51" s="6">
        <v>2</v>
      </c>
      <c r="D51" s="6">
        <v>1</v>
      </c>
      <c r="E51" s="6">
        <v>0</v>
      </c>
      <c r="F51" s="66">
        <v>1</v>
      </c>
    </row>
    <row r="52" spans="1:6" x14ac:dyDescent="0.25">
      <c r="B52" t="s">
        <v>14</v>
      </c>
      <c r="C52" s="6">
        <v>1</v>
      </c>
      <c r="D52" s="6">
        <v>1</v>
      </c>
      <c r="E52" s="6">
        <v>0</v>
      </c>
      <c r="F52" s="66">
        <v>1</v>
      </c>
    </row>
    <row r="53" spans="1:6" x14ac:dyDescent="0.25">
      <c r="B53" t="s">
        <v>16</v>
      </c>
      <c r="C53" s="6">
        <v>1</v>
      </c>
      <c r="D53" s="6">
        <v>1</v>
      </c>
      <c r="E53" s="6">
        <v>0</v>
      </c>
      <c r="F53" s="66">
        <v>1</v>
      </c>
    </row>
    <row r="54" spans="1:6" x14ac:dyDescent="0.25">
      <c r="A54" t="s">
        <v>105</v>
      </c>
      <c r="C54" s="6">
        <v>19</v>
      </c>
      <c r="D54" s="6">
        <v>13</v>
      </c>
      <c r="E54" s="6">
        <v>2</v>
      </c>
      <c r="F54" s="66">
        <v>11</v>
      </c>
    </row>
    <row r="55" spans="1:6" x14ac:dyDescent="0.25">
      <c r="B55" t="s">
        <v>13</v>
      </c>
      <c r="C55" s="6">
        <v>6</v>
      </c>
      <c r="D55" s="6">
        <v>4</v>
      </c>
      <c r="E55" s="6">
        <v>0</v>
      </c>
      <c r="F55" s="66">
        <v>4</v>
      </c>
    </row>
    <row r="56" spans="1:6" x14ac:dyDescent="0.25">
      <c r="B56" t="s">
        <v>14</v>
      </c>
      <c r="C56" s="6">
        <v>3</v>
      </c>
      <c r="D56" s="6">
        <v>2</v>
      </c>
      <c r="E56" s="6">
        <v>0</v>
      </c>
      <c r="F56" s="66">
        <v>2</v>
      </c>
    </row>
    <row r="57" spans="1:6" x14ac:dyDescent="0.25">
      <c r="B57" t="s">
        <v>15</v>
      </c>
      <c r="C57" s="6">
        <v>3</v>
      </c>
      <c r="D57" s="6">
        <v>2</v>
      </c>
      <c r="E57" s="6">
        <v>1</v>
      </c>
      <c r="F57" s="66">
        <v>1</v>
      </c>
    </row>
    <row r="58" spans="1:6" x14ac:dyDescent="0.25">
      <c r="B58" t="s">
        <v>16</v>
      </c>
      <c r="C58" s="6">
        <v>7</v>
      </c>
      <c r="D58" s="6">
        <v>5</v>
      </c>
      <c r="E58" s="6">
        <v>1</v>
      </c>
      <c r="F58" s="66">
        <v>4</v>
      </c>
    </row>
    <row r="59" spans="1:6" x14ac:dyDescent="0.25">
      <c r="A59" t="s">
        <v>108</v>
      </c>
      <c r="C59" s="6">
        <v>2</v>
      </c>
      <c r="D59" s="6">
        <v>1</v>
      </c>
      <c r="E59" s="6">
        <v>0</v>
      </c>
      <c r="F59" s="66">
        <v>1</v>
      </c>
    </row>
    <row r="60" spans="1:6" x14ac:dyDescent="0.25">
      <c r="B60" t="s">
        <v>14</v>
      </c>
      <c r="C60" s="6">
        <v>1</v>
      </c>
      <c r="D60" s="6">
        <v>0</v>
      </c>
      <c r="E60" s="6">
        <v>0</v>
      </c>
      <c r="F60" s="66">
        <v>0</v>
      </c>
    </row>
    <row r="61" spans="1:6" x14ac:dyDescent="0.25">
      <c r="B61" t="s">
        <v>16</v>
      </c>
      <c r="C61" s="6">
        <v>1</v>
      </c>
      <c r="D61" s="6">
        <v>1</v>
      </c>
      <c r="E61" s="6">
        <v>0</v>
      </c>
      <c r="F61" s="66">
        <v>1</v>
      </c>
    </row>
    <row r="62" spans="1:6" x14ac:dyDescent="0.25">
      <c r="A62" t="s">
        <v>111</v>
      </c>
      <c r="C62" s="6">
        <v>1</v>
      </c>
      <c r="D62" s="6">
        <v>1</v>
      </c>
      <c r="E62" s="6">
        <v>0</v>
      </c>
      <c r="F62" s="66">
        <v>1</v>
      </c>
    </row>
    <row r="63" spans="1:6" x14ac:dyDescent="0.25">
      <c r="B63" t="s">
        <v>17</v>
      </c>
      <c r="C63" s="6">
        <v>1</v>
      </c>
      <c r="D63" s="6">
        <v>1</v>
      </c>
      <c r="E63" s="6">
        <v>0</v>
      </c>
      <c r="F63" s="66">
        <v>1</v>
      </c>
    </row>
    <row r="64" spans="1:6" x14ac:dyDescent="0.25">
      <c r="A64" t="s">
        <v>110</v>
      </c>
      <c r="C64" s="6">
        <v>1</v>
      </c>
      <c r="D64" s="6">
        <v>1</v>
      </c>
      <c r="E64" s="6">
        <v>0</v>
      </c>
      <c r="F64" s="66">
        <v>1</v>
      </c>
    </row>
    <row r="65" spans="1:6" x14ac:dyDescent="0.25">
      <c r="B65" t="s">
        <v>13</v>
      </c>
      <c r="C65" s="6">
        <v>1</v>
      </c>
      <c r="D65" s="6">
        <v>1</v>
      </c>
      <c r="E65" s="6">
        <v>0</v>
      </c>
      <c r="F65" s="66">
        <v>1</v>
      </c>
    </row>
    <row r="66" spans="1:6" x14ac:dyDescent="0.25">
      <c r="A66" t="s">
        <v>109</v>
      </c>
      <c r="C66" s="6">
        <v>2</v>
      </c>
      <c r="D66" s="6">
        <v>1</v>
      </c>
      <c r="E66" s="6">
        <v>0</v>
      </c>
      <c r="F66" s="66">
        <v>1</v>
      </c>
    </row>
    <row r="67" spans="1:6" x14ac:dyDescent="0.25">
      <c r="B67" t="s">
        <v>15</v>
      </c>
      <c r="C67" s="6">
        <v>1</v>
      </c>
      <c r="D67" s="6">
        <v>1</v>
      </c>
      <c r="E67" s="6">
        <v>0</v>
      </c>
      <c r="F67" s="66">
        <v>1</v>
      </c>
    </row>
    <row r="68" spans="1:6" x14ac:dyDescent="0.25">
      <c r="B68" t="s">
        <v>16</v>
      </c>
      <c r="C68" s="6">
        <v>1</v>
      </c>
      <c r="D68" s="6">
        <v>0</v>
      </c>
      <c r="E68" s="6">
        <v>0</v>
      </c>
      <c r="F68" s="66">
        <v>0</v>
      </c>
    </row>
    <row r="69" spans="1:6" x14ac:dyDescent="0.25">
      <c r="A69" t="s">
        <v>134</v>
      </c>
      <c r="C69" s="6">
        <v>39</v>
      </c>
      <c r="D69" s="6">
        <v>29</v>
      </c>
      <c r="E69" s="6">
        <v>4</v>
      </c>
      <c r="F69" s="66">
        <v>25</v>
      </c>
    </row>
    <row r="70" spans="1:6" x14ac:dyDescent="0.25">
      <c r="E70"/>
    </row>
  </sheetData>
  <mergeCells count="2">
    <mergeCell ref="F2:F6"/>
    <mergeCell ref="G2:G6"/>
  </mergeCell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A54"/>
  <sheetViews>
    <sheetView showGridLines="0" workbookViewId="0"/>
  </sheetViews>
  <sheetFormatPr baseColWidth="10" defaultRowHeight="15" x14ac:dyDescent="0.25"/>
  <cols>
    <col min="1" max="1" width="66.85546875" customWidth="1"/>
    <col min="2" max="2" width="12" customWidth="1"/>
  </cols>
  <sheetData>
    <row r="1" spans="1:1" ht="111" customHeight="1" x14ac:dyDescent="0.25"/>
    <row r="2" spans="1:1" x14ac:dyDescent="0.25">
      <c r="A2" s="15" t="s">
        <v>3</v>
      </c>
    </row>
    <row r="3" spans="1:1" x14ac:dyDescent="0.25">
      <c r="A3" s="11" t="s">
        <v>39</v>
      </c>
    </row>
    <row r="4" spans="1:1" x14ac:dyDescent="0.25">
      <c r="A4" s="11" t="s">
        <v>27</v>
      </c>
    </row>
    <row r="5" spans="1:1" x14ac:dyDescent="0.25">
      <c r="A5" s="11" t="s">
        <v>25</v>
      </c>
    </row>
    <row r="6" spans="1:1" x14ac:dyDescent="0.25">
      <c r="A6" s="11" t="s">
        <v>46</v>
      </c>
    </row>
    <row r="7" spans="1:1" x14ac:dyDescent="0.25">
      <c r="A7" s="11" t="s">
        <v>32</v>
      </c>
    </row>
    <row r="8" spans="1:1" x14ac:dyDescent="0.25">
      <c r="A8" s="11" t="s">
        <v>33</v>
      </c>
    </row>
    <row r="9" spans="1:1" x14ac:dyDescent="0.25">
      <c r="A9" s="11" t="s">
        <v>45</v>
      </c>
    </row>
    <row r="10" spans="1:1" x14ac:dyDescent="0.25">
      <c r="A10" s="11" t="s">
        <v>34</v>
      </c>
    </row>
    <row r="11" spans="1:1" x14ac:dyDescent="0.25">
      <c r="A11" s="11" t="s">
        <v>47</v>
      </c>
    </row>
    <row r="12" spans="1:1" x14ac:dyDescent="0.25">
      <c r="A12" s="11" t="s">
        <v>35</v>
      </c>
    </row>
    <row r="13" spans="1:1" x14ac:dyDescent="0.25">
      <c r="A13" s="11" t="s">
        <v>40</v>
      </c>
    </row>
    <row r="14" spans="1:1" x14ac:dyDescent="0.25">
      <c r="A14" s="11" t="s">
        <v>29</v>
      </c>
    </row>
    <row r="15" spans="1:1" x14ac:dyDescent="0.25">
      <c r="A15" s="11" t="s">
        <v>26</v>
      </c>
    </row>
    <row r="16" spans="1:1" x14ac:dyDescent="0.25">
      <c r="A16" s="11" t="s">
        <v>21</v>
      </c>
    </row>
    <row r="17" spans="1:1" x14ac:dyDescent="0.25">
      <c r="A17" s="11" t="s">
        <v>44</v>
      </c>
    </row>
    <row r="18" spans="1:1" x14ac:dyDescent="0.25">
      <c r="A18" s="11" t="s">
        <v>48</v>
      </c>
    </row>
    <row r="19" spans="1:1" x14ac:dyDescent="0.25">
      <c r="A19" s="11" t="s">
        <v>18</v>
      </c>
    </row>
    <row r="20" spans="1:1" x14ac:dyDescent="0.25">
      <c r="A20" s="11" t="s">
        <v>43</v>
      </c>
    </row>
    <row r="21" spans="1:1" x14ac:dyDescent="0.25">
      <c r="A21" s="11" t="s">
        <v>19</v>
      </c>
    </row>
    <row r="22" spans="1:1" x14ac:dyDescent="0.25">
      <c r="A22" s="11" t="s">
        <v>28</v>
      </c>
    </row>
    <row r="23" spans="1:1" x14ac:dyDescent="0.25">
      <c r="A23" s="11" t="s">
        <v>24</v>
      </c>
    </row>
    <row r="24" spans="1:1" x14ac:dyDescent="0.25">
      <c r="A24" s="11" t="s">
        <v>22</v>
      </c>
    </row>
    <row r="25" spans="1:1" x14ac:dyDescent="0.25">
      <c r="A25" s="11" t="s">
        <v>37</v>
      </c>
    </row>
    <row r="26" spans="1:1" x14ac:dyDescent="0.25">
      <c r="A26" s="11" t="s">
        <v>41</v>
      </c>
    </row>
    <row r="27" spans="1:1" x14ac:dyDescent="0.25">
      <c r="A27" s="11" t="s">
        <v>36</v>
      </c>
    </row>
    <row r="28" spans="1:1" x14ac:dyDescent="0.25">
      <c r="A28" s="11" t="s">
        <v>38</v>
      </c>
    </row>
    <row r="29" spans="1:1" x14ac:dyDescent="0.25">
      <c r="A29" s="11" t="s">
        <v>42</v>
      </c>
    </row>
    <row r="30" spans="1:1" x14ac:dyDescent="0.25">
      <c r="A30" s="11" t="s">
        <v>31</v>
      </c>
    </row>
    <row r="31" spans="1:1" x14ac:dyDescent="0.25">
      <c r="A31" s="11" t="s">
        <v>50</v>
      </c>
    </row>
    <row r="32" spans="1:1" x14ac:dyDescent="0.25">
      <c r="A32" s="11" t="s">
        <v>23</v>
      </c>
    </row>
    <row r="33" spans="1:1" x14ac:dyDescent="0.25">
      <c r="A33" s="11" t="s">
        <v>49</v>
      </c>
    </row>
    <row r="34" spans="1:1" x14ac:dyDescent="0.25">
      <c r="A34" s="11" t="s">
        <v>30</v>
      </c>
    </row>
    <row r="35" spans="1:1" x14ac:dyDescent="0.25">
      <c r="A35" s="11" t="s">
        <v>20</v>
      </c>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2"/>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2"/>
    </row>
    <row r="51" spans="1:1" x14ac:dyDescent="0.25">
      <c r="A51" s="11"/>
    </row>
    <row r="52" spans="1:1" x14ac:dyDescent="0.25">
      <c r="A52" s="11"/>
    </row>
    <row r="53" spans="1:1" x14ac:dyDescent="0.25">
      <c r="A53" s="11"/>
    </row>
    <row r="54" spans="1:1" x14ac:dyDescent="0.25">
      <c r="A54" s="11"/>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O13"/>
  <sheetViews>
    <sheetView showGridLines="0" zoomScaleNormal="100" workbookViewId="0"/>
  </sheetViews>
  <sheetFormatPr baseColWidth="10" defaultRowHeight="15" x14ac:dyDescent="0.25"/>
  <sheetData>
    <row r="1" spans="1:15" ht="93.75" customHeight="1" x14ac:dyDescent="0.25"/>
    <row r="3" spans="1:15" x14ac:dyDescent="0.25">
      <c r="A3" t="s">
        <v>141</v>
      </c>
    </row>
    <row r="5" spans="1:15" x14ac:dyDescent="0.25">
      <c r="H5" t="s">
        <v>177</v>
      </c>
    </row>
    <row r="13" spans="1:15" x14ac:dyDescent="0.25">
      <c r="N13" s="35"/>
      <c r="O13" s="3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J84"/>
  <sheetViews>
    <sheetView showGridLines="0" zoomScaleNormal="100" workbookViewId="0"/>
  </sheetViews>
  <sheetFormatPr baseColWidth="10" defaultColWidth="11.42578125" defaultRowHeight="15.75" x14ac:dyDescent="0.25"/>
  <cols>
    <col min="1" max="1" width="5" style="4" customWidth="1"/>
    <col min="2" max="16384" width="11.42578125" style="2"/>
  </cols>
  <sheetData>
    <row r="1" spans="1:9" ht="111.75" customHeight="1" x14ac:dyDescent="0.25"/>
    <row r="2" spans="1:9" ht="21" x14ac:dyDescent="0.25">
      <c r="B2" s="37" t="s">
        <v>116</v>
      </c>
      <c r="C2" s="38"/>
      <c r="D2" s="38"/>
      <c r="E2" s="38"/>
      <c r="F2" s="39" t="s">
        <v>155</v>
      </c>
      <c r="G2" s="38"/>
      <c r="H2" s="38"/>
      <c r="I2" s="38"/>
    </row>
    <row r="4" spans="1:9" ht="27" customHeight="1" x14ac:dyDescent="0.25">
      <c r="A4" s="40" t="s">
        <v>117</v>
      </c>
      <c r="B4" s="2" t="s">
        <v>188</v>
      </c>
    </row>
    <row r="5" spans="1:9" ht="84.75" customHeight="1" x14ac:dyDescent="0.25">
      <c r="A5" s="40" t="s">
        <v>118</v>
      </c>
      <c r="B5" s="105" t="s">
        <v>189</v>
      </c>
      <c r="C5" s="105"/>
      <c r="D5" s="105"/>
      <c r="E5" s="105"/>
      <c r="F5" s="105"/>
      <c r="G5" s="105"/>
      <c r="H5" s="105"/>
      <c r="I5" s="105"/>
    </row>
    <row r="6" spans="1:9" ht="114" customHeight="1" x14ac:dyDescent="0.25">
      <c r="A6" s="40" t="s">
        <v>119</v>
      </c>
      <c r="B6" s="105" t="s">
        <v>190</v>
      </c>
      <c r="C6" s="105"/>
      <c r="D6" s="105"/>
      <c r="E6" s="105"/>
      <c r="F6" s="105"/>
      <c r="G6" s="105"/>
      <c r="H6" s="105"/>
      <c r="I6" s="105"/>
    </row>
    <row r="7" spans="1:9" x14ac:dyDescent="0.25">
      <c r="A7" s="40" t="s">
        <v>120</v>
      </c>
      <c r="B7" s="2" t="s">
        <v>191</v>
      </c>
    </row>
    <row r="8" spans="1:9" x14ac:dyDescent="0.25">
      <c r="A8" s="40"/>
      <c r="C8" s="2" t="s">
        <v>121</v>
      </c>
    </row>
    <row r="9" spans="1:9" ht="14.25" customHeight="1" x14ac:dyDescent="0.25">
      <c r="A9" s="40"/>
      <c r="C9" s="2" t="s">
        <v>13</v>
      </c>
    </row>
    <row r="10" spans="1:9" ht="14.25" customHeight="1" x14ac:dyDescent="0.25">
      <c r="A10" s="40"/>
      <c r="C10" s="2" t="s">
        <v>14</v>
      </c>
    </row>
    <row r="11" spans="1:9" ht="14.25" customHeight="1" x14ac:dyDescent="0.25">
      <c r="A11" s="40"/>
      <c r="C11" s="2" t="s">
        <v>15</v>
      </c>
    </row>
    <row r="12" spans="1:9" ht="14.25" customHeight="1" x14ac:dyDescent="0.25">
      <c r="A12" s="40"/>
      <c r="C12" s="2" t="s">
        <v>16</v>
      </c>
    </row>
    <row r="13" spans="1:9" ht="14.25" customHeight="1" x14ac:dyDescent="0.25">
      <c r="A13" s="40"/>
      <c r="C13" s="2" t="s">
        <v>17</v>
      </c>
    </row>
    <row r="14" spans="1:9" ht="14.25" customHeight="1" x14ac:dyDescent="0.25">
      <c r="A14" s="40"/>
    </row>
    <row r="15" spans="1:9" ht="19.5" customHeight="1" x14ac:dyDescent="0.25">
      <c r="A15" s="40" t="s">
        <v>122</v>
      </c>
      <c r="B15" s="2" t="s">
        <v>192</v>
      </c>
    </row>
    <row r="16" spans="1:9" ht="15.75" customHeight="1" x14ac:dyDescent="0.25">
      <c r="A16" s="40"/>
      <c r="C16" s="2" t="s">
        <v>123</v>
      </c>
    </row>
    <row r="17" spans="1:9" ht="15.75" customHeight="1" x14ac:dyDescent="0.25">
      <c r="A17" s="40"/>
      <c r="C17" s="3" t="s">
        <v>124</v>
      </c>
      <c r="D17" s="2" t="s">
        <v>105</v>
      </c>
      <c r="E17" s="3" t="s">
        <v>124</v>
      </c>
      <c r="F17" s="2" t="s">
        <v>108</v>
      </c>
    </row>
    <row r="18" spans="1:9" ht="15.75" customHeight="1" x14ac:dyDescent="0.25">
      <c r="A18" s="40"/>
      <c r="C18" s="3" t="s">
        <v>124</v>
      </c>
      <c r="D18" s="2" t="s">
        <v>106</v>
      </c>
      <c r="E18" s="3" t="s">
        <v>124</v>
      </c>
      <c r="F18" s="2" t="s">
        <v>109</v>
      </c>
    </row>
    <row r="19" spans="1:9" ht="15.75" customHeight="1" x14ac:dyDescent="0.25">
      <c r="A19" s="40"/>
      <c r="C19" s="3" t="s">
        <v>124</v>
      </c>
      <c r="D19" s="2" t="s">
        <v>107</v>
      </c>
      <c r="E19" s="3" t="s">
        <v>124</v>
      </c>
      <c r="F19" s="2" t="s">
        <v>110</v>
      </c>
    </row>
    <row r="20" spans="1:9" ht="15.75" customHeight="1" x14ac:dyDescent="0.25">
      <c r="A20" s="40"/>
      <c r="E20" s="3" t="s">
        <v>124</v>
      </c>
      <c r="F20" s="2" t="s">
        <v>111</v>
      </c>
    </row>
    <row r="21" spans="1:9" ht="12" customHeight="1" x14ac:dyDescent="0.25">
      <c r="A21" s="40"/>
    </row>
    <row r="22" spans="1:9" ht="36.75" customHeight="1" x14ac:dyDescent="0.25">
      <c r="A22" s="40" t="s">
        <v>125</v>
      </c>
      <c r="B22" s="105" t="s">
        <v>193</v>
      </c>
      <c r="C22" s="105"/>
      <c r="D22" s="105"/>
      <c r="E22" s="105"/>
      <c r="F22" s="105"/>
      <c r="G22" s="105"/>
      <c r="H22" s="105"/>
      <c r="I22" s="105"/>
    </row>
    <row r="23" spans="1:9" ht="17.25" customHeight="1" x14ac:dyDescent="0.25">
      <c r="A23" s="40"/>
      <c r="C23" s="2" t="s">
        <v>126</v>
      </c>
    </row>
    <row r="24" spans="1:9" ht="17.25" customHeight="1" x14ac:dyDescent="0.25">
      <c r="A24" s="40"/>
      <c r="C24" s="3" t="s">
        <v>124</v>
      </c>
      <c r="D24" s="2" t="s">
        <v>127</v>
      </c>
    </row>
    <row r="25" spans="1:9" ht="14.25" customHeight="1" x14ac:dyDescent="0.25">
      <c r="A25" s="40"/>
      <c r="C25" s="3" t="s">
        <v>124</v>
      </c>
      <c r="D25" s="2" t="s">
        <v>10</v>
      </c>
    </row>
    <row r="26" spans="1:9" ht="14.25" customHeight="1" x14ac:dyDescent="0.25">
      <c r="A26" s="40"/>
      <c r="C26" s="3"/>
    </row>
    <row r="27" spans="1:9" ht="37.5" customHeight="1" x14ac:dyDescent="0.25">
      <c r="A27" s="40" t="s">
        <v>128</v>
      </c>
      <c r="B27" s="105" t="s">
        <v>195</v>
      </c>
      <c r="C27" s="105"/>
      <c r="D27" s="105"/>
      <c r="E27" s="105"/>
      <c r="F27" s="105"/>
      <c r="G27" s="105"/>
      <c r="H27" s="105"/>
      <c r="I27" s="105"/>
    </row>
    <row r="28" spans="1:9" ht="17.25" customHeight="1" x14ac:dyDescent="0.25">
      <c r="A28" s="40"/>
      <c r="C28" s="3" t="s">
        <v>124</v>
      </c>
      <c r="D28" s="2" t="s">
        <v>113</v>
      </c>
      <c r="E28" s="2" t="s">
        <v>194</v>
      </c>
    </row>
    <row r="29" spans="1:9" ht="17.25" customHeight="1" x14ac:dyDescent="0.25">
      <c r="A29" s="40"/>
      <c r="C29" s="3" t="s">
        <v>124</v>
      </c>
      <c r="D29" s="2" t="s">
        <v>114</v>
      </c>
      <c r="E29" s="2" t="s">
        <v>194</v>
      </c>
    </row>
    <row r="30" spans="1:9" ht="12.75" customHeight="1" x14ac:dyDescent="0.25">
      <c r="A30" s="40"/>
    </row>
    <row r="31" spans="1:9" ht="31.5" customHeight="1" x14ac:dyDescent="0.25">
      <c r="A31" s="40" t="s">
        <v>129</v>
      </c>
      <c r="B31" s="105" t="s">
        <v>196</v>
      </c>
      <c r="C31" s="105"/>
      <c r="D31" s="105"/>
      <c r="E31" s="105"/>
      <c r="F31" s="105"/>
      <c r="G31" s="105"/>
      <c r="H31" s="105"/>
      <c r="I31" s="105"/>
    </row>
    <row r="32" spans="1:9" ht="17.25" customHeight="1" x14ac:dyDescent="0.25">
      <c r="A32" s="40"/>
      <c r="C32" s="3" t="s">
        <v>124</v>
      </c>
      <c r="D32" s="2" t="s">
        <v>130</v>
      </c>
    </row>
    <row r="33" spans="1:10" ht="17.25" customHeight="1" x14ac:dyDescent="0.25">
      <c r="A33" s="40"/>
      <c r="C33" s="3" t="s">
        <v>124</v>
      </c>
      <c r="D33" s="2" t="s">
        <v>10</v>
      </c>
    </row>
    <row r="34" spans="1:10" ht="30.75" customHeight="1" x14ac:dyDescent="0.25">
      <c r="A34" s="40" t="s">
        <v>131</v>
      </c>
      <c r="B34" s="105" t="s">
        <v>197</v>
      </c>
      <c r="C34" s="105"/>
      <c r="D34" s="105"/>
      <c r="E34" s="105"/>
      <c r="F34" s="105"/>
      <c r="G34" s="105"/>
      <c r="H34" s="105"/>
      <c r="I34" s="105"/>
    </row>
    <row r="35" spans="1:10" x14ac:dyDescent="0.25">
      <c r="A35" s="40"/>
    </row>
    <row r="36" spans="1:10" x14ac:dyDescent="0.25">
      <c r="A36" s="40"/>
      <c r="B36" s="17" t="s">
        <v>142</v>
      </c>
    </row>
    <row r="37" spans="1:10" x14ac:dyDescent="0.25">
      <c r="A37" s="40"/>
      <c r="B37" s="17" t="s">
        <v>141</v>
      </c>
      <c r="C37" s="17"/>
      <c r="D37" s="17"/>
      <c r="E37" s="17"/>
      <c r="F37" s="17"/>
      <c r="G37" s="17"/>
      <c r="H37" s="17"/>
    </row>
    <row r="38" spans="1:10" x14ac:dyDescent="0.25">
      <c r="A38" s="40"/>
    </row>
    <row r="39" spans="1:10" x14ac:dyDescent="0.25">
      <c r="A39" s="40"/>
    </row>
    <row r="40" spans="1:10" x14ac:dyDescent="0.25">
      <c r="A40" s="40"/>
    </row>
    <row r="41" spans="1:10" ht="21" x14ac:dyDescent="0.35">
      <c r="A41" s="40"/>
      <c r="B41" s="41" t="s">
        <v>143</v>
      </c>
      <c r="C41"/>
    </row>
    <row r="42" spans="1:10" ht="34.5" customHeight="1" x14ac:dyDescent="0.25">
      <c r="A42" s="40"/>
      <c r="B42" s="102" t="s">
        <v>144</v>
      </c>
      <c r="C42" s="103"/>
      <c r="D42" s="103"/>
      <c r="E42" s="103"/>
      <c r="F42" s="103"/>
      <c r="G42" s="103"/>
      <c r="H42" s="103"/>
      <c r="I42" s="103"/>
      <c r="J42" s="104"/>
    </row>
    <row r="43" spans="1:10" ht="34.5" customHeight="1" x14ac:dyDescent="0.25">
      <c r="A43" s="40"/>
      <c r="B43" s="102" t="s">
        <v>145</v>
      </c>
      <c r="C43" s="103"/>
      <c r="D43" s="103"/>
      <c r="E43" s="103"/>
      <c r="F43" s="103"/>
      <c r="G43" s="103"/>
      <c r="H43" s="103"/>
      <c r="I43" s="103"/>
      <c r="J43" s="104"/>
    </row>
    <row r="44" spans="1:10" ht="34.5" customHeight="1" x14ac:dyDescent="0.25">
      <c r="A44" s="40"/>
      <c r="B44" s="102" t="s">
        <v>146</v>
      </c>
      <c r="C44" s="103"/>
      <c r="D44" s="103"/>
      <c r="E44" s="103"/>
      <c r="F44" s="103"/>
      <c r="G44" s="103"/>
      <c r="H44" s="103"/>
      <c r="I44" s="103"/>
      <c r="J44" s="104"/>
    </row>
    <row r="45" spans="1:10" ht="34.5" customHeight="1" x14ac:dyDescent="0.25">
      <c r="A45" s="40"/>
      <c r="B45" s="102" t="s">
        <v>147</v>
      </c>
      <c r="C45" s="103"/>
      <c r="D45" s="103"/>
      <c r="E45" s="103"/>
      <c r="F45" s="103"/>
      <c r="G45" s="103"/>
      <c r="H45" s="103"/>
      <c r="I45" s="103"/>
      <c r="J45" s="104"/>
    </row>
    <row r="46" spans="1:10" ht="34.5" customHeight="1" x14ac:dyDescent="0.25">
      <c r="A46" s="40"/>
      <c r="B46" s="102" t="s">
        <v>148</v>
      </c>
      <c r="C46" s="103"/>
      <c r="D46" s="103"/>
      <c r="E46" s="103"/>
      <c r="F46" s="103"/>
      <c r="G46" s="103"/>
      <c r="H46" s="103"/>
      <c r="I46" s="103"/>
      <c r="J46" s="104"/>
    </row>
    <row r="47" spans="1:10" ht="34.5" customHeight="1" x14ac:dyDescent="0.25">
      <c r="A47" s="40"/>
      <c r="B47" s="102" t="s">
        <v>149</v>
      </c>
      <c r="C47" s="103"/>
      <c r="D47" s="103"/>
      <c r="E47" s="103"/>
      <c r="F47" s="103"/>
      <c r="G47" s="103"/>
      <c r="H47" s="103"/>
      <c r="I47" s="103"/>
      <c r="J47" s="104"/>
    </row>
    <row r="48" spans="1:10" ht="34.5" customHeight="1" x14ac:dyDescent="0.25">
      <c r="A48" s="40"/>
      <c r="B48" s="102" t="s">
        <v>150</v>
      </c>
      <c r="C48" s="103"/>
      <c r="D48" s="103"/>
      <c r="E48" s="103"/>
      <c r="F48" s="103"/>
      <c r="G48" s="103"/>
      <c r="H48" s="103"/>
      <c r="I48" s="103"/>
      <c r="J48" s="104"/>
    </row>
    <row r="49" spans="1:10" x14ac:dyDescent="0.25">
      <c r="A49" s="40"/>
    </row>
    <row r="50" spans="1:10" x14ac:dyDescent="0.25">
      <c r="A50" s="40"/>
      <c r="D50"/>
      <c r="E50"/>
    </row>
    <row r="51" spans="1:10" x14ac:dyDescent="0.25">
      <c r="A51" s="40"/>
      <c r="D51"/>
      <c r="E51"/>
    </row>
    <row r="52" spans="1:10" ht="21" x14ac:dyDescent="0.35">
      <c r="A52" s="40"/>
      <c r="B52" s="41" t="s">
        <v>151</v>
      </c>
      <c r="E52"/>
    </row>
    <row r="53" spans="1:10" ht="51.75" customHeight="1" x14ac:dyDescent="0.25">
      <c r="B53" s="102" t="s">
        <v>152</v>
      </c>
      <c r="C53" s="103"/>
      <c r="D53" s="103"/>
      <c r="E53" s="103"/>
      <c r="F53" s="103"/>
      <c r="G53" s="103"/>
      <c r="H53" s="103"/>
      <c r="I53" s="103"/>
      <c r="J53" s="104"/>
    </row>
    <row r="54" spans="1:10" ht="51.75" customHeight="1" x14ac:dyDescent="0.25">
      <c r="B54" s="102" t="s">
        <v>153</v>
      </c>
      <c r="C54" s="103"/>
      <c r="D54" s="103"/>
      <c r="E54" s="103"/>
      <c r="F54" s="103"/>
      <c r="G54" s="103"/>
      <c r="H54" s="103"/>
      <c r="I54" s="103"/>
      <c r="J54" s="104"/>
    </row>
    <row r="55" spans="1:10" ht="51.75" customHeight="1" x14ac:dyDescent="0.25">
      <c r="B55" s="102" t="s">
        <v>154</v>
      </c>
      <c r="C55" s="103"/>
      <c r="D55" s="103"/>
      <c r="E55" s="103"/>
      <c r="F55" s="103"/>
      <c r="G55" s="103"/>
      <c r="H55" s="103"/>
      <c r="I55" s="103"/>
      <c r="J55" s="104"/>
    </row>
    <row r="56" spans="1:10" ht="51.75" customHeight="1" x14ac:dyDescent="0.25">
      <c r="B56" s="102" t="s">
        <v>148</v>
      </c>
      <c r="C56" s="103"/>
      <c r="D56" s="103"/>
      <c r="E56" s="103"/>
      <c r="F56" s="103"/>
      <c r="G56" s="103"/>
      <c r="H56" s="103"/>
      <c r="I56" s="103"/>
      <c r="J56" s="104"/>
    </row>
    <row r="57" spans="1:10" ht="51.75" customHeight="1" x14ac:dyDescent="0.25">
      <c r="B57" s="102" t="s">
        <v>149</v>
      </c>
      <c r="C57" s="103"/>
      <c r="D57" s="103"/>
      <c r="E57" s="103"/>
      <c r="F57" s="103"/>
      <c r="G57" s="103"/>
      <c r="H57" s="103"/>
      <c r="I57" s="103"/>
      <c r="J57" s="104"/>
    </row>
    <row r="58" spans="1:10" ht="51.75" customHeight="1" x14ac:dyDescent="0.25">
      <c r="B58" s="102" t="s">
        <v>150</v>
      </c>
      <c r="C58" s="103"/>
      <c r="D58" s="103"/>
      <c r="E58" s="103"/>
      <c r="F58" s="103"/>
      <c r="G58" s="103"/>
      <c r="H58" s="103"/>
      <c r="I58" s="103"/>
      <c r="J58" s="104"/>
    </row>
    <row r="59" spans="1:10" x14ac:dyDescent="0.25">
      <c r="D59"/>
      <c r="E59"/>
    </row>
    <row r="60" spans="1:10" x14ac:dyDescent="0.25">
      <c r="D60"/>
      <c r="E60"/>
    </row>
    <row r="61" spans="1:10" x14ac:dyDescent="0.25">
      <c r="D61"/>
      <c r="E61"/>
    </row>
    <row r="62" spans="1:10" x14ac:dyDescent="0.25">
      <c r="D62"/>
      <c r="E62"/>
    </row>
    <row r="63" spans="1:10" x14ac:dyDescent="0.25">
      <c r="D63"/>
      <c r="E63"/>
    </row>
    <row r="64" spans="1:10" ht="21" x14ac:dyDescent="0.25">
      <c r="A64" s="22" t="s">
        <v>161</v>
      </c>
      <c r="B64" s="42"/>
      <c r="C64" s="17"/>
      <c r="D64" s="17"/>
      <c r="E64" s="17"/>
      <c r="F64" s="17"/>
      <c r="G64" s="17"/>
      <c r="H64" s="17"/>
      <c r="I64" s="17"/>
      <c r="J64" s="17"/>
    </row>
    <row r="65" spans="1:2" ht="15" x14ac:dyDescent="0.25">
      <c r="A65" s="23" t="s">
        <v>162</v>
      </c>
      <c r="B65"/>
    </row>
    <row r="66" spans="1:2" ht="15" x14ac:dyDescent="0.25">
      <c r="A66" s="24" t="s">
        <v>163</v>
      </c>
      <c r="B66"/>
    </row>
    <row r="67" spans="1:2" ht="15" x14ac:dyDescent="0.25">
      <c r="A67" s="24" t="s">
        <v>164</v>
      </c>
      <c r="B67"/>
    </row>
    <row r="68" spans="1:2" ht="15" x14ac:dyDescent="0.25">
      <c r="A68" s="24" t="s">
        <v>165</v>
      </c>
      <c r="B68"/>
    </row>
    <row r="69" spans="1:2" ht="15" x14ac:dyDescent="0.25">
      <c r="A69" s="25"/>
      <c r="B69"/>
    </row>
    <row r="70" spans="1:2" ht="15" x14ac:dyDescent="0.25">
      <c r="A70" s="26"/>
      <c r="B70"/>
    </row>
    <row r="71" spans="1:2" ht="15" x14ac:dyDescent="0.25">
      <c r="A71" s="23" t="s">
        <v>166</v>
      </c>
      <c r="B71"/>
    </row>
    <row r="72" spans="1:2" ht="15" x14ac:dyDescent="0.25">
      <c r="A72" s="27" t="s">
        <v>167</v>
      </c>
      <c r="B72"/>
    </row>
    <row r="73" spans="1:2" ht="15" x14ac:dyDescent="0.25">
      <c r="A73" s="28" t="s">
        <v>168</v>
      </c>
      <c r="B73"/>
    </row>
    <row r="74" spans="1:2" ht="15" x14ac:dyDescent="0.25">
      <c r="A74" s="28" t="s">
        <v>169</v>
      </c>
      <c r="B74"/>
    </row>
    <row r="75" spans="1:2" ht="15" x14ac:dyDescent="0.25">
      <c r="A75" s="27" t="s">
        <v>170</v>
      </c>
      <c r="B75"/>
    </row>
    <row r="76" spans="1:2" ht="15" x14ac:dyDescent="0.25">
      <c r="A76" s="28" t="s">
        <v>171</v>
      </c>
      <c r="B76"/>
    </row>
    <row r="77" spans="1:2" ht="15" x14ac:dyDescent="0.25">
      <c r="A77" s="28" t="s">
        <v>172</v>
      </c>
      <c r="B77"/>
    </row>
    <row r="78" spans="1:2" ht="15" x14ac:dyDescent="0.25">
      <c r="A78" s="27"/>
      <c r="B78"/>
    </row>
    <row r="79" spans="1:2" ht="15" x14ac:dyDescent="0.25">
      <c r="A79" s="25" t="s">
        <v>173</v>
      </c>
      <c r="B79"/>
    </row>
    <row r="80" spans="1:2" ht="15" x14ac:dyDescent="0.25">
      <c r="A80" s="29" t="s">
        <v>174</v>
      </c>
      <c r="B80"/>
    </row>
    <row r="81" spans="1:5" ht="15" x14ac:dyDescent="0.25">
      <c r="A81" s="29" t="s">
        <v>175</v>
      </c>
      <c r="B81"/>
    </row>
    <row r="82" spans="1:5" ht="15" x14ac:dyDescent="0.25">
      <c r="A82" s="29" t="s">
        <v>176</v>
      </c>
      <c r="B82"/>
    </row>
    <row r="83" spans="1:5" x14ac:dyDescent="0.25">
      <c r="D83"/>
      <c r="E83"/>
    </row>
    <row r="84" spans="1:5" x14ac:dyDescent="0.25">
      <c r="D84"/>
      <c r="E84"/>
    </row>
  </sheetData>
  <mergeCells count="19">
    <mergeCell ref="B47:J47"/>
    <mergeCell ref="B48:J48"/>
    <mergeCell ref="B34:I34"/>
    <mergeCell ref="B5:I5"/>
    <mergeCell ref="B6:I6"/>
    <mergeCell ref="B22:I22"/>
    <mergeCell ref="B27:I27"/>
    <mergeCell ref="B31:I31"/>
    <mergeCell ref="B42:J42"/>
    <mergeCell ref="B43:J43"/>
    <mergeCell ref="B44:J44"/>
    <mergeCell ref="B45:J45"/>
    <mergeCell ref="B46:J46"/>
    <mergeCell ref="B58:J58"/>
    <mergeCell ref="B53:J53"/>
    <mergeCell ref="B54:J54"/>
    <mergeCell ref="B55:J55"/>
    <mergeCell ref="B56:J56"/>
    <mergeCell ref="B57:J57"/>
  </mergeCells>
  <hyperlinks>
    <hyperlink ref="F2" r:id="rId1" xr:uid="{00000000-0004-0000-0600-000000000000}"/>
  </hyperlinks>
  <pageMargins left="0.7" right="0.7" top="0.75" bottom="0.75" header="0.3" footer="0.3"/>
  <pageSetup paperSize="9" scale="63" orientation="portrait" r:id="rId2"/>
  <colBreaks count="1" manualBreakCount="1">
    <brk id="10"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2"/>
  <sheetViews>
    <sheetView showGridLines="0" topLeftCell="A8" workbookViewId="0">
      <selection activeCell="B16" sqref="B16"/>
    </sheetView>
  </sheetViews>
  <sheetFormatPr baseColWidth="10" defaultRowHeight="15" x14ac:dyDescent="0.25"/>
  <cols>
    <col min="1" max="1" width="48.7109375" customWidth="1"/>
    <col min="2" max="2" width="14.140625" customWidth="1"/>
  </cols>
  <sheetData>
    <row r="1" spans="1:4" ht="97.5" customHeight="1" x14ac:dyDescent="0.25"/>
    <row r="4" spans="1:4" x14ac:dyDescent="0.25">
      <c r="A4" s="43" t="s">
        <v>178</v>
      </c>
    </row>
    <row r="5" spans="1:4" x14ac:dyDescent="0.25">
      <c r="A5" s="23"/>
    </row>
    <row r="6" spans="1:4" x14ac:dyDescent="0.25">
      <c r="A6" s="23" t="s">
        <v>181</v>
      </c>
    </row>
    <row r="7" spans="1:4" x14ac:dyDescent="0.25">
      <c r="A7" s="23"/>
    </row>
    <row r="8" spans="1:4" x14ac:dyDescent="0.25">
      <c r="A8" s="23"/>
    </row>
    <row r="9" spans="1:4" x14ac:dyDescent="0.25">
      <c r="A9" s="23"/>
    </row>
    <row r="10" spans="1:4" x14ac:dyDescent="0.25">
      <c r="A10" s="23"/>
    </row>
    <row r="11" spans="1:4" x14ac:dyDescent="0.25">
      <c r="A11" s="23"/>
    </row>
    <row r="12" spans="1:4" x14ac:dyDescent="0.25">
      <c r="A12" s="23"/>
    </row>
    <row r="14" spans="1:4" s="42" customFormat="1" ht="15.75" x14ac:dyDescent="0.25">
      <c r="A14" s="44" t="s">
        <v>179</v>
      </c>
    </row>
    <row r="16" spans="1:4" ht="21" x14ac:dyDescent="0.35">
      <c r="A16" s="46" t="s">
        <v>137</v>
      </c>
      <c r="B16" s="46">
        <f>COUNTIF(A:A,"*OPORTUNIDAD *")</f>
        <v>20</v>
      </c>
      <c r="D16" s="18"/>
    </row>
    <row r="17" spans="1:6" s="31" customFormat="1" ht="21" x14ac:dyDescent="0.35">
      <c r="A17" s="30"/>
      <c r="B17" s="30"/>
      <c r="D17" s="32"/>
    </row>
    <row r="18" spans="1:6" s="42" customFormat="1" ht="15.75" x14ac:dyDescent="0.25">
      <c r="A18" s="44" t="s">
        <v>180</v>
      </c>
    </row>
    <row r="19" spans="1:6" s="31" customFormat="1" ht="21" x14ac:dyDescent="0.35">
      <c r="A19" s="30"/>
      <c r="B19" s="30"/>
      <c r="D19" s="32"/>
    </row>
    <row r="20" spans="1:6" x14ac:dyDescent="0.25">
      <c r="A20" s="47" t="s">
        <v>186</v>
      </c>
      <c r="B20" s="47">
        <f>COUNTIFS(A42:A308,"*OPORTUNIDAD *",C42:C308,"&gt;0")</f>
        <v>15</v>
      </c>
    </row>
    <row r="21" spans="1:6" s="34" customFormat="1" x14ac:dyDescent="0.25">
      <c r="A21" s="33"/>
      <c r="B21" s="33"/>
    </row>
    <row r="22" spans="1:6" s="45" customFormat="1" ht="15.75" x14ac:dyDescent="0.25">
      <c r="A22" s="44" t="s">
        <v>187</v>
      </c>
    </row>
    <row r="23" spans="1:6" s="34" customFormat="1" x14ac:dyDescent="0.25">
      <c r="A23" s="24"/>
      <c r="B23" s="33"/>
    </row>
    <row r="24" spans="1:6" s="34" customFormat="1" x14ac:dyDescent="0.25">
      <c r="A24" s="33"/>
      <c r="B24" s="33"/>
    </row>
    <row r="25" spans="1:6" x14ac:dyDescent="0.25">
      <c r="A25" s="47" t="s">
        <v>138</v>
      </c>
      <c r="B25" s="47">
        <f>COUNTIFS(A42:A211,"*OPORTUNIDAD *",D42:D211,"&gt;0")</f>
        <v>0</v>
      </c>
    </row>
    <row r="26" spans="1:6" x14ac:dyDescent="0.25">
      <c r="A26" s="47" t="s">
        <v>139</v>
      </c>
      <c r="B26" s="47">
        <f>COUNTIFS(A42:A211,"*OPORTUNIDAD *",E42:E211,"&gt;0")</f>
        <v>15</v>
      </c>
    </row>
    <row r="27" spans="1:6" x14ac:dyDescent="0.25">
      <c r="A27" t="s">
        <v>137</v>
      </c>
      <c r="B27">
        <f>COUNTIF(A:A,"OPORTUNIDAD 0*")</f>
        <v>20</v>
      </c>
    </row>
    <row r="30" spans="1:6" ht="18.75" x14ac:dyDescent="0.3">
      <c r="A30" s="17" t="s">
        <v>355</v>
      </c>
      <c r="F30" s="58">
        <f>(B25+B26)/B27</f>
        <v>0.75</v>
      </c>
    </row>
    <row r="31" spans="1:6" ht="18.75" x14ac:dyDescent="0.3">
      <c r="A31" s="17" t="s">
        <v>356</v>
      </c>
      <c r="F31" s="58">
        <f>B26/B27</f>
        <v>0.75</v>
      </c>
    </row>
    <row r="32" spans="1:6" x14ac:dyDescent="0.25">
      <c r="A32" s="17"/>
    </row>
    <row r="33" spans="1:5" x14ac:dyDescent="0.25">
      <c r="A33" s="17"/>
    </row>
    <row r="34" spans="1:5" x14ac:dyDescent="0.25">
      <c r="A34" s="17"/>
    </row>
    <row r="38" spans="1:5" x14ac:dyDescent="0.25">
      <c r="A38" s="5" t="s">
        <v>5</v>
      </c>
      <c r="B38" t="s">
        <v>140</v>
      </c>
    </row>
    <row r="39" spans="1:5" x14ac:dyDescent="0.25">
      <c r="A39" s="5" t="s">
        <v>3</v>
      </c>
      <c r="B39" t="s">
        <v>140</v>
      </c>
    </row>
    <row r="41" spans="1:5" x14ac:dyDescent="0.25">
      <c r="A41" s="5" t="s">
        <v>135</v>
      </c>
      <c r="B41" s="5" t="s">
        <v>4</v>
      </c>
      <c r="C41" t="s">
        <v>160</v>
      </c>
      <c r="D41" t="s">
        <v>159</v>
      </c>
      <c r="E41" t="s">
        <v>158</v>
      </c>
    </row>
    <row r="42" spans="1:5" x14ac:dyDescent="0.25">
      <c r="A42" t="s">
        <v>352</v>
      </c>
      <c r="C42" s="6">
        <v>1</v>
      </c>
      <c r="D42" s="6">
        <v>0</v>
      </c>
      <c r="E42" s="6">
        <v>1</v>
      </c>
    </row>
    <row r="43" spans="1:5" x14ac:dyDescent="0.25">
      <c r="B43" t="s">
        <v>13</v>
      </c>
      <c r="C43" s="6">
        <v>1</v>
      </c>
      <c r="D43" s="6">
        <v>0</v>
      </c>
      <c r="E43" s="6">
        <v>1</v>
      </c>
    </row>
    <row r="44" spans="1:5" x14ac:dyDescent="0.25">
      <c r="A44" t="s">
        <v>347</v>
      </c>
      <c r="C44" s="6">
        <v>1</v>
      </c>
      <c r="D44" s="6">
        <v>0</v>
      </c>
      <c r="E44" s="6">
        <v>1</v>
      </c>
    </row>
    <row r="45" spans="1:5" x14ac:dyDescent="0.25">
      <c r="B45" t="s">
        <v>13</v>
      </c>
      <c r="C45" s="6">
        <v>1</v>
      </c>
      <c r="D45" s="6">
        <v>0</v>
      </c>
      <c r="E45" s="6">
        <v>1</v>
      </c>
    </row>
    <row r="46" spans="1:5" x14ac:dyDescent="0.25">
      <c r="A46" t="s">
        <v>348</v>
      </c>
      <c r="C46" s="6">
        <v>0</v>
      </c>
      <c r="D46" s="6">
        <v>0</v>
      </c>
      <c r="E46" s="6">
        <v>0</v>
      </c>
    </row>
    <row r="47" spans="1:5" x14ac:dyDescent="0.25">
      <c r="B47" t="s">
        <v>13</v>
      </c>
      <c r="C47" s="6">
        <v>0</v>
      </c>
      <c r="D47" s="6">
        <v>0</v>
      </c>
      <c r="E47" s="6">
        <v>0</v>
      </c>
    </row>
    <row r="48" spans="1:5" x14ac:dyDescent="0.25">
      <c r="A48" t="s">
        <v>362</v>
      </c>
      <c r="C48" s="6">
        <v>1</v>
      </c>
      <c r="D48" s="6">
        <v>0</v>
      </c>
      <c r="E48" s="6">
        <v>1</v>
      </c>
    </row>
    <row r="49" spans="1:5" x14ac:dyDescent="0.25">
      <c r="B49" t="s">
        <v>13</v>
      </c>
      <c r="C49" s="6">
        <v>1</v>
      </c>
      <c r="D49" s="6">
        <v>0</v>
      </c>
      <c r="E49" s="6">
        <v>1</v>
      </c>
    </row>
    <row r="50" spans="1:5" x14ac:dyDescent="0.25">
      <c r="A50" t="s">
        <v>349</v>
      </c>
      <c r="C50" s="6">
        <v>1</v>
      </c>
      <c r="D50" s="6">
        <v>0</v>
      </c>
      <c r="E50" s="6">
        <v>1</v>
      </c>
    </row>
    <row r="51" spans="1:5" x14ac:dyDescent="0.25">
      <c r="B51" t="s">
        <v>13</v>
      </c>
      <c r="C51" s="6">
        <v>1</v>
      </c>
      <c r="D51" s="6">
        <v>0</v>
      </c>
      <c r="E51" s="6">
        <v>1</v>
      </c>
    </row>
    <row r="52" spans="1:5" x14ac:dyDescent="0.25">
      <c r="A52" t="s">
        <v>353</v>
      </c>
      <c r="C52" s="6">
        <v>1</v>
      </c>
      <c r="D52" s="6">
        <v>0</v>
      </c>
      <c r="E52" s="6">
        <v>1</v>
      </c>
    </row>
    <row r="53" spans="1:5" x14ac:dyDescent="0.25">
      <c r="B53" t="s">
        <v>14</v>
      </c>
      <c r="C53" s="6">
        <v>1</v>
      </c>
      <c r="D53" s="6">
        <v>0</v>
      </c>
      <c r="E53" s="6">
        <v>1</v>
      </c>
    </row>
    <row r="54" spans="1:5" x14ac:dyDescent="0.25">
      <c r="A54" t="s">
        <v>350</v>
      </c>
      <c r="C54" s="6">
        <v>1</v>
      </c>
      <c r="D54" s="6">
        <v>0</v>
      </c>
      <c r="E54" s="6">
        <v>1</v>
      </c>
    </row>
    <row r="55" spans="1:5" x14ac:dyDescent="0.25">
      <c r="B55" t="s">
        <v>14</v>
      </c>
      <c r="C55" s="6">
        <v>1</v>
      </c>
      <c r="D55" s="6">
        <v>0</v>
      </c>
      <c r="E55" s="6">
        <v>1</v>
      </c>
    </row>
    <row r="56" spans="1:5" x14ac:dyDescent="0.25">
      <c r="A56" t="s">
        <v>363</v>
      </c>
      <c r="C56" s="6">
        <v>1</v>
      </c>
      <c r="D56" s="6">
        <v>0</v>
      </c>
      <c r="E56" s="6">
        <v>1</v>
      </c>
    </row>
    <row r="57" spans="1:5" x14ac:dyDescent="0.25">
      <c r="B57" t="s">
        <v>13</v>
      </c>
      <c r="C57" s="6">
        <v>1</v>
      </c>
      <c r="D57" s="6">
        <v>0</v>
      </c>
      <c r="E57" s="6">
        <v>1</v>
      </c>
    </row>
    <row r="58" spans="1:5" x14ac:dyDescent="0.25">
      <c r="A58" t="s">
        <v>364</v>
      </c>
      <c r="C58" s="6">
        <v>1</v>
      </c>
      <c r="D58" s="6">
        <v>0</v>
      </c>
      <c r="E58" s="6">
        <v>1</v>
      </c>
    </row>
    <row r="59" spans="1:5" x14ac:dyDescent="0.25">
      <c r="B59" t="s">
        <v>13</v>
      </c>
      <c r="C59" s="6">
        <v>1</v>
      </c>
      <c r="D59" s="6">
        <v>0</v>
      </c>
      <c r="E59" s="6">
        <v>1</v>
      </c>
    </row>
    <row r="60" spans="1:5" x14ac:dyDescent="0.25">
      <c r="A60" t="s">
        <v>365</v>
      </c>
      <c r="C60" s="6">
        <v>0</v>
      </c>
      <c r="D60" s="6">
        <v>0</v>
      </c>
      <c r="E60" s="6">
        <v>0</v>
      </c>
    </row>
    <row r="61" spans="1:5" x14ac:dyDescent="0.25">
      <c r="B61" t="s">
        <v>13</v>
      </c>
      <c r="C61" s="6">
        <v>0</v>
      </c>
      <c r="D61" s="6">
        <v>0</v>
      </c>
      <c r="E61" s="6">
        <v>0</v>
      </c>
    </row>
    <row r="62" spans="1:5" x14ac:dyDescent="0.25">
      <c r="A62" t="s">
        <v>366</v>
      </c>
      <c r="C62" s="6">
        <v>1</v>
      </c>
      <c r="D62" s="6">
        <v>0</v>
      </c>
      <c r="E62" s="6">
        <v>1</v>
      </c>
    </row>
    <row r="63" spans="1:5" x14ac:dyDescent="0.25">
      <c r="B63" t="s">
        <v>13</v>
      </c>
      <c r="C63" s="6">
        <v>1</v>
      </c>
      <c r="D63" s="6">
        <v>0</v>
      </c>
      <c r="E63" s="6">
        <v>1</v>
      </c>
    </row>
    <row r="64" spans="1:5" x14ac:dyDescent="0.25">
      <c r="A64" t="s">
        <v>367</v>
      </c>
      <c r="C64" s="6">
        <v>1</v>
      </c>
      <c r="D64" s="6">
        <v>0</v>
      </c>
      <c r="E64" s="6">
        <v>1</v>
      </c>
    </row>
    <row r="65" spans="1:5" x14ac:dyDescent="0.25">
      <c r="B65" t="s">
        <v>13</v>
      </c>
      <c r="C65" s="6">
        <v>1</v>
      </c>
      <c r="D65" s="6">
        <v>0</v>
      </c>
      <c r="E65" s="6">
        <v>1</v>
      </c>
    </row>
    <row r="66" spans="1:5" x14ac:dyDescent="0.25">
      <c r="A66" t="s">
        <v>368</v>
      </c>
      <c r="C66" s="6">
        <v>0</v>
      </c>
      <c r="D66" s="6">
        <v>0</v>
      </c>
      <c r="E66" s="6">
        <v>0</v>
      </c>
    </row>
    <row r="67" spans="1:5" x14ac:dyDescent="0.25">
      <c r="B67" t="s">
        <v>13</v>
      </c>
      <c r="C67" s="6">
        <v>0</v>
      </c>
      <c r="D67" s="6">
        <v>0</v>
      </c>
      <c r="E67" s="6">
        <v>0</v>
      </c>
    </row>
    <row r="68" spans="1:5" x14ac:dyDescent="0.25">
      <c r="A68" t="s">
        <v>369</v>
      </c>
      <c r="C68" s="6">
        <v>1</v>
      </c>
      <c r="D68" s="6">
        <v>0</v>
      </c>
      <c r="E68" s="6">
        <v>1</v>
      </c>
    </row>
    <row r="69" spans="1:5" x14ac:dyDescent="0.25">
      <c r="B69" t="s">
        <v>13</v>
      </c>
      <c r="C69" s="6">
        <v>1</v>
      </c>
      <c r="D69" s="6">
        <v>0</v>
      </c>
      <c r="E69" s="6">
        <v>1</v>
      </c>
    </row>
    <row r="70" spans="1:5" x14ac:dyDescent="0.25">
      <c r="A70" t="s">
        <v>370</v>
      </c>
      <c r="C70" s="6">
        <v>1</v>
      </c>
      <c r="D70" s="6">
        <v>0</v>
      </c>
      <c r="E70" s="6">
        <v>1</v>
      </c>
    </row>
    <row r="71" spans="1:5" x14ac:dyDescent="0.25">
      <c r="B71" t="s">
        <v>13</v>
      </c>
      <c r="C71" s="6">
        <v>1</v>
      </c>
      <c r="D71" s="6">
        <v>0</v>
      </c>
      <c r="E71" s="6">
        <v>1</v>
      </c>
    </row>
    <row r="72" spans="1:5" x14ac:dyDescent="0.25">
      <c r="A72" t="s">
        <v>371</v>
      </c>
      <c r="C72" s="6">
        <v>0</v>
      </c>
      <c r="D72" s="6">
        <v>0</v>
      </c>
      <c r="E72" s="6">
        <v>0</v>
      </c>
    </row>
    <row r="73" spans="1:5" x14ac:dyDescent="0.25">
      <c r="B73" t="s">
        <v>14</v>
      </c>
      <c r="C73" s="6">
        <v>0</v>
      </c>
      <c r="D73" s="6">
        <v>0</v>
      </c>
      <c r="E73" s="6">
        <v>0</v>
      </c>
    </row>
    <row r="74" spans="1:5" x14ac:dyDescent="0.25">
      <c r="A74" t="s">
        <v>372</v>
      </c>
      <c r="C74" s="6">
        <v>1</v>
      </c>
      <c r="D74" s="6">
        <v>0</v>
      </c>
      <c r="E74" s="6">
        <v>1</v>
      </c>
    </row>
    <row r="75" spans="1:5" x14ac:dyDescent="0.25">
      <c r="B75" t="s">
        <v>13</v>
      </c>
      <c r="C75" s="6">
        <v>1</v>
      </c>
      <c r="D75" s="6">
        <v>0</v>
      </c>
      <c r="E75" s="6">
        <v>1</v>
      </c>
    </row>
    <row r="76" spans="1:5" x14ac:dyDescent="0.25">
      <c r="A76" t="s">
        <v>373</v>
      </c>
      <c r="C76" s="6">
        <v>1</v>
      </c>
      <c r="D76" s="6">
        <v>0</v>
      </c>
      <c r="E76" s="6">
        <v>1</v>
      </c>
    </row>
    <row r="77" spans="1:5" x14ac:dyDescent="0.25">
      <c r="B77" t="s">
        <v>14</v>
      </c>
      <c r="C77" s="6">
        <v>1</v>
      </c>
      <c r="D77" s="6">
        <v>0</v>
      </c>
      <c r="E77" s="6">
        <v>1</v>
      </c>
    </row>
    <row r="78" spans="1:5" x14ac:dyDescent="0.25">
      <c r="A78" t="s">
        <v>374</v>
      </c>
      <c r="C78" s="6">
        <v>0</v>
      </c>
      <c r="D78" s="6">
        <v>0</v>
      </c>
      <c r="E78" s="6">
        <v>0</v>
      </c>
    </row>
    <row r="79" spans="1:5" x14ac:dyDescent="0.25">
      <c r="B79" t="s">
        <v>14</v>
      </c>
      <c r="C79" s="6">
        <v>0</v>
      </c>
      <c r="D79" s="6">
        <v>0</v>
      </c>
      <c r="E79" s="6">
        <v>0</v>
      </c>
    </row>
    <row r="80" spans="1:5" x14ac:dyDescent="0.25">
      <c r="A80" t="s">
        <v>375</v>
      </c>
      <c r="C80" s="6">
        <v>1</v>
      </c>
      <c r="D80" s="6">
        <v>0</v>
      </c>
      <c r="E80" s="6">
        <v>1</v>
      </c>
    </row>
    <row r="81" spans="1:5" x14ac:dyDescent="0.25">
      <c r="B81" t="s">
        <v>14</v>
      </c>
      <c r="C81" s="6">
        <v>1</v>
      </c>
      <c r="D81" s="6">
        <v>0</v>
      </c>
      <c r="E81" s="6">
        <v>1</v>
      </c>
    </row>
    <row r="82" spans="1:5" x14ac:dyDescent="0.25">
      <c r="A82" t="s">
        <v>134</v>
      </c>
      <c r="C82" s="6">
        <v>15</v>
      </c>
      <c r="D82" s="6">
        <v>0</v>
      </c>
      <c r="E82" s="6">
        <v>15</v>
      </c>
    </row>
  </sheetData>
  <sheetProtection autoFilter="0" pivotTables="0"/>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
  <sheetViews>
    <sheetView showGridLines="0" workbookViewId="0">
      <selection activeCell="A7" sqref="A7"/>
    </sheetView>
  </sheetViews>
  <sheetFormatPr baseColWidth="10" defaultRowHeight="15" x14ac:dyDescent="0.25"/>
  <cols>
    <col min="1" max="1" width="51.85546875" customWidth="1"/>
    <col min="2" max="2" width="12" customWidth="1"/>
    <col min="4" max="4" width="22.140625" customWidth="1"/>
  </cols>
  <sheetData>
    <row r="1" spans="1:9" x14ac:dyDescent="0.25">
      <c r="A1" t="s">
        <v>11</v>
      </c>
      <c r="B1" t="s">
        <v>12</v>
      </c>
      <c r="D1" t="s">
        <v>112</v>
      </c>
      <c r="F1" t="s">
        <v>115</v>
      </c>
      <c r="H1" t="s">
        <v>4</v>
      </c>
      <c r="I1" t="s">
        <v>12</v>
      </c>
    </row>
    <row r="2" spans="1:9" x14ac:dyDescent="0.25">
      <c r="A2" t="s">
        <v>9</v>
      </c>
      <c r="B2">
        <v>1</v>
      </c>
      <c r="D2" t="s">
        <v>105</v>
      </c>
      <c r="F2" t="s">
        <v>113</v>
      </c>
      <c r="H2" t="s">
        <v>13</v>
      </c>
      <c r="I2">
        <v>1</v>
      </c>
    </row>
    <row r="3" spans="1:9" x14ac:dyDescent="0.25">
      <c r="A3" t="s">
        <v>10</v>
      </c>
      <c r="B3">
        <v>0</v>
      </c>
      <c r="D3" t="s">
        <v>106</v>
      </c>
      <c r="F3" t="s">
        <v>114</v>
      </c>
      <c r="H3" t="s">
        <v>14</v>
      </c>
      <c r="I3">
        <v>2</v>
      </c>
    </row>
    <row r="4" spans="1:9" x14ac:dyDescent="0.25">
      <c r="D4" t="s">
        <v>107</v>
      </c>
      <c r="F4" t="s">
        <v>136</v>
      </c>
      <c r="H4" t="s">
        <v>15</v>
      </c>
      <c r="I4">
        <v>3</v>
      </c>
    </row>
    <row r="5" spans="1:9" x14ac:dyDescent="0.25">
      <c r="D5" t="s">
        <v>108</v>
      </c>
      <c r="H5" t="s">
        <v>16</v>
      </c>
      <c r="I5">
        <v>4</v>
      </c>
    </row>
    <row r="6" spans="1:9" x14ac:dyDescent="0.25">
      <c r="D6" t="s">
        <v>109</v>
      </c>
      <c r="H6" t="s">
        <v>17</v>
      </c>
      <c r="I6">
        <v>5</v>
      </c>
    </row>
    <row r="7" spans="1:9" x14ac:dyDescent="0.25">
      <c r="D7" t="s">
        <v>110</v>
      </c>
    </row>
    <row r="8" spans="1:9" x14ac:dyDescent="0.25">
      <c r="D8" t="s">
        <v>111</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21</vt:i4>
      </vt:variant>
    </vt:vector>
  </HeadingPairs>
  <TitlesOfParts>
    <vt:vector size="30" baseType="lpstr">
      <vt:lpstr>Valores</vt:lpstr>
      <vt:lpstr>Base de Datos</vt:lpstr>
      <vt:lpstr>OPORTUNIDAD</vt:lpstr>
      <vt:lpstr>RESULTADOS POR MOMENTOS</vt:lpstr>
      <vt:lpstr>Actualizar Unidad</vt:lpstr>
      <vt:lpstr>Más información</vt:lpstr>
      <vt:lpstr>Manual</vt:lpstr>
      <vt:lpstr>INDICADORES MINISTERIO</vt:lpstr>
      <vt:lpstr>Desplegables</vt:lpstr>
      <vt:lpstr>OPORTUNIDAD!Categoria</vt:lpstr>
      <vt:lpstr>'RESULTADOS POR MOMENTOS'!Categoria</vt:lpstr>
      <vt:lpstr>Valores!Categoria</vt:lpstr>
      <vt:lpstr>Categoria</vt:lpstr>
      <vt:lpstr>OPORTUNIDAD!Momento</vt:lpstr>
      <vt:lpstr>'RESULTADOS POR MOMENTOS'!Momento</vt:lpstr>
      <vt:lpstr>Valores!Momento</vt:lpstr>
      <vt:lpstr>Momento</vt:lpstr>
      <vt:lpstr>OPORTUNIDAD!Producto</vt:lpstr>
      <vt:lpstr>'RESULTADOS POR MOMENTOS'!Producto</vt:lpstr>
      <vt:lpstr>Valores!Producto</vt:lpstr>
      <vt:lpstr>Producto</vt:lpstr>
      <vt:lpstr>OPORTUNIDAD!SI_NO</vt:lpstr>
      <vt:lpstr>'RESULTADOS POR MOMENTOS'!SI_NO</vt:lpstr>
      <vt:lpstr>Valores!SI_NO</vt:lpstr>
      <vt:lpstr>SI_NO</vt:lpstr>
      <vt:lpstr>'Base de Datos'!Títulos_a_imprimir</vt:lpstr>
      <vt:lpstr>OPORTUNIDAD!Unidad</vt:lpstr>
      <vt:lpstr>'RESULTADOS POR MOMENTOS'!Unidad</vt:lpstr>
      <vt:lpstr>Valores!Unidad</vt:lpstr>
      <vt:lpstr>Unidad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Mamen Valcarcel Cabrera</dc:creator>
  <cp:lastModifiedBy>Trillo Lopez, Paloma</cp:lastModifiedBy>
  <dcterms:created xsi:type="dcterms:W3CDTF">2022-03-27T11:06:01Z</dcterms:created>
  <dcterms:modified xsi:type="dcterms:W3CDTF">2024-04-09T12:45:15Z</dcterms:modified>
</cp:coreProperties>
</file>